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803" activeTab="0"/>
  </bookViews>
  <sheets>
    <sheet name="ObrazacUspjeh_Polugodište" sheetId="1" r:id="rId1"/>
    <sheet name="ObrazacUspjeh_Izostanci" sheetId="2" r:id="rId2"/>
    <sheet name="TabelePolugodiste_štampa" sheetId="3" r:id="rId3"/>
    <sheet name="TabeleKraj_štampa" sheetId="4" r:id="rId4"/>
    <sheet name="Sheet1" sheetId="5" state="hidden" r:id="rId5"/>
  </sheets>
  <externalReferences>
    <externalReference r:id="rId8"/>
  </externalReferences>
  <definedNames>
    <definedName name="GIMNAZIJE">'[1]Uspjeh SS na kraju 2013 14'!$A$4:$Y$36,'[1]Uspjeh SS na kraju 2013 14'!$A$39:$Y$76,'[1]Uspjeh SS na kraju 2013 14'!$A$81:$Y$97,'[1]Uspjeh SS na kraju 2013 14'!$A$99:$Y$99,'[1]Uspjeh SS na kraju 2013 14'!$B$103:$Y$110,'[1]Uspjeh SS na kraju 2013 14'!$B$112:$Y$112</definedName>
    <definedName name="IzostanciProsjek_rang">" "</definedName>
    <definedName name="MatureGimnazije">" "</definedName>
    <definedName name="MatureOSTALE">" "</definedName>
    <definedName name="MatureSTRUCNE">" "</definedName>
    <definedName name="MatureTEHNIČKE">" "</definedName>
    <definedName name="Neopravdani_rang">" "</definedName>
    <definedName name="NeopravdaniŠProsjek_rang">" "</definedName>
    <definedName name="_xlnm.Print_Area" localSheetId="1">'ObrazacUspjeh_Izostanci'!$A$1:$Y$121</definedName>
    <definedName name="_xlnm.Print_Area" localSheetId="0">'ObrazacUspjeh_Polugodište'!$A$1:$U$53</definedName>
    <definedName name="_xlnm.Print_Area" localSheetId="3">'TabeleKraj_štampa'!$A$1:$Y$212</definedName>
    <definedName name="_xlnm.Print_Area" localSheetId="2">'TabelePolugodiste_štampa'!$A$1:$V$143</definedName>
    <definedName name="UkupnoIzostanaka_rang">" "</definedName>
  </definedNames>
  <calcPr fullCalcOnLoad="1"/>
</workbook>
</file>

<file path=xl/comments2.xml><?xml version="1.0" encoding="utf-8"?>
<comments xmlns="http://schemas.openxmlformats.org/spreadsheetml/2006/main">
  <authors>
    <author>Josip</author>
  </authors>
  <commentList>
    <comment ref="I111" authorId="0">
      <text>
        <r>
          <rPr>
            <b/>
            <sz val="9"/>
            <rFont val="Tahoma"/>
            <family val="2"/>
          </rPr>
          <t>Naziv škole: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Josip</author>
  </authors>
  <commentList>
    <comment ref="K8" authorId="0">
      <text>
        <r>
          <rPr>
            <sz val="9"/>
            <rFont val="Tahoma"/>
            <family val="2"/>
          </rPr>
          <t xml:space="preserve">tip škole
</t>
        </r>
      </text>
    </comment>
    <comment ref="K46" authorId="0">
      <text>
        <r>
          <rPr>
            <b/>
            <sz val="9"/>
            <rFont val="Tahoma"/>
            <family val="2"/>
          </rPr>
          <t>tip škole</t>
        </r>
        <r>
          <rPr>
            <sz val="9"/>
            <rFont val="Tahoma"/>
            <family val="2"/>
          </rPr>
          <t xml:space="preserve">
</t>
        </r>
      </text>
    </comment>
    <comment ref="K81" authorId="0">
      <text>
        <r>
          <rPr>
            <b/>
            <sz val="9"/>
            <rFont val="Tahoma"/>
            <family val="2"/>
          </rPr>
          <t>tip škole</t>
        </r>
      </text>
    </comment>
  </commentList>
</comments>
</file>

<file path=xl/comments4.xml><?xml version="1.0" encoding="utf-8"?>
<comments xmlns="http://schemas.openxmlformats.org/spreadsheetml/2006/main">
  <authors>
    <author>Josip</author>
  </authors>
  <commentList>
    <comment ref="K8" authorId="0">
      <text>
        <r>
          <rPr>
            <sz val="9"/>
            <rFont val="Tahoma"/>
            <family val="2"/>
          </rPr>
          <t xml:space="preserve">tip škole
</t>
        </r>
      </text>
    </comment>
    <comment ref="K52" authorId="0">
      <text>
        <r>
          <rPr>
            <b/>
            <sz val="9"/>
            <rFont val="Tahoma"/>
            <family val="2"/>
          </rPr>
          <t>tip škole</t>
        </r>
        <r>
          <rPr>
            <sz val="9"/>
            <rFont val="Tahoma"/>
            <family val="2"/>
          </rPr>
          <t xml:space="preserve">
</t>
        </r>
      </text>
    </comment>
    <comment ref="K95" authorId="0">
      <text>
        <r>
          <rPr>
            <b/>
            <sz val="9"/>
            <rFont val="Tahoma"/>
            <family val="2"/>
          </rPr>
          <t>tip škole</t>
        </r>
      </text>
    </comment>
  </commentList>
</comments>
</file>

<file path=xl/sharedStrings.xml><?xml version="1.0" encoding="utf-8"?>
<sst xmlns="http://schemas.openxmlformats.org/spreadsheetml/2006/main" count="1318" uniqueCount="221">
  <si>
    <t>I. polugodištu</t>
  </si>
  <si>
    <r>
      <t xml:space="preserve">             PREGLED USPJEHA U GIMNAZIJAMA NA</t>
    </r>
    <r>
      <rPr>
        <b/>
        <sz val="12"/>
        <rFont val="Arial"/>
        <family val="2"/>
      </rPr>
      <t xml:space="preserve"> </t>
    </r>
  </si>
  <si>
    <t>KRAJU</t>
  </si>
  <si>
    <t>ŠKOLSKE</t>
  </si>
  <si>
    <t>GODINE</t>
  </si>
  <si>
    <t>PODACI O ZAPOSLENICIMA ŠKOLE</t>
  </si>
  <si>
    <t>Redni broj</t>
  </si>
  <si>
    <t>ŠKOLA I MJESTO</t>
  </si>
  <si>
    <t>Razred</t>
  </si>
  <si>
    <t>Broj odjeljenja</t>
  </si>
  <si>
    <t>Broj učenika</t>
  </si>
  <si>
    <t>Pregled uspjeha u junu</t>
  </si>
  <si>
    <t>Pregled uspjeha poslije popravnih ispita</t>
  </si>
  <si>
    <t>Neocjenjeni</t>
  </si>
  <si>
    <t>Srednja ocjena</t>
  </si>
  <si>
    <t>Radno mjesto</t>
  </si>
  <si>
    <t>zaposleni stručni</t>
  </si>
  <si>
    <t>zaposleni nestručni</t>
  </si>
  <si>
    <t>vanjski stručni</t>
  </si>
  <si>
    <t>vanjski nestručni</t>
  </si>
  <si>
    <t>Prolazi</t>
  </si>
  <si>
    <t xml:space="preserve">Pada </t>
  </si>
  <si>
    <t>Pada</t>
  </si>
  <si>
    <t>direktor</t>
  </si>
  <si>
    <t>M</t>
  </si>
  <si>
    <t>Ž</t>
  </si>
  <si>
    <t>Sv.</t>
  </si>
  <si>
    <t>uč.</t>
  </si>
  <si>
    <t>%</t>
  </si>
  <si>
    <t>1sl.</t>
  </si>
  <si>
    <t>2sl.</t>
  </si>
  <si>
    <t>3 i v.</t>
  </si>
  <si>
    <t>od.</t>
  </si>
  <si>
    <t>vr.</t>
  </si>
  <si>
    <t>dob.</t>
  </si>
  <si>
    <t>dov.</t>
  </si>
  <si>
    <t>Broj</t>
  </si>
  <si>
    <t>pomoćnik direktora</t>
  </si>
  <si>
    <t>I</t>
  </si>
  <si>
    <t>pedagog - psiholog</t>
  </si>
  <si>
    <t>II</t>
  </si>
  <si>
    <t>nastavnici stručne teorijske nastave</t>
  </si>
  <si>
    <t>III</t>
  </si>
  <si>
    <t>nastavnici praktične nastave</t>
  </si>
  <si>
    <t>IV</t>
  </si>
  <si>
    <t>bibliotekari</t>
  </si>
  <si>
    <t xml:space="preserve">UKUPNO </t>
  </si>
  <si>
    <t>ostali saradnici</t>
  </si>
  <si>
    <t>UKUPNO</t>
  </si>
  <si>
    <r>
      <t xml:space="preserve">             PREGLED USPJEHA U TEHNIČKIM I SRODNIM ŠKOLAMA NA</t>
    </r>
    <r>
      <rPr>
        <b/>
        <sz val="12"/>
        <rFont val="Arial"/>
        <family val="2"/>
      </rPr>
      <t xml:space="preserve"> </t>
    </r>
  </si>
  <si>
    <r>
      <t xml:space="preserve">             PREGLED USPJEHA U STRUČNIM ŠKOLAMA NA</t>
    </r>
    <r>
      <rPr>
        <b/>
        <sz val="12"/>
        <rFont val="Arial"/>
        <family val="2"/>
      </rPr>
      <t xml:space="preserve"> </t>
    </r>
  </si>
  <si>
    <t>Maturski ispiti redovnih učenika na</t>
  </si>
  <si>
    <r>
      <t xml:space="preserve">             PREGLED IZOSTANAKA I VLADANJA U GIMNAZIJAMA NA</t>
    </r>
    <r>
      <rPr>
        <b/>
        <sz val="12"/>
        <rFont val="Arial"/>
        <family val="2"/>
      </rPr>
      <t xml:space="preserve"> </t>
    </r>
  </si>
  <si>
    <t>Tip
škole</t>
  </si>
  <si>
    <t>završilo
IV
razred</t>
  </si>
  <si>
    <t>pristupilo
ispitu</t>
  </si>
  <si>
    <t>nije
pristupilo
ispitu</t>
  </si>
  <si>
    <t>POLOŽILO</t>
  </si>
  <si>
    <t>Upućeno
na popravni</t>
  </si>
  <si>
    <t>Upućeno
da ponovi</t>
  </si>
  <si>
    <t>Odličnih</t>
  </si>
  <si>
    <t>Vrlo dobrih</t>
  </si>
  <si>
    <t>Dobrih</t>
  </si>
  <si>
    <t>Dovoljnih</t>
  </si>
  <si>
    <t>Svega</t>
  </si>
  <si>
    <t>GIMNAZIJE</t>
  </si>
  <si>
    <t>Oprav.</t>
  </si>
  <si>
    <t>Neopr.</t>
  </si>
  <si>
    <t>Primj.</t>
  </si>
  <si>
    <t>Vr.dob</t>
  </si>
  <si>
    <t>Dobro</t>
  </si>
  <si>
    <t>Zadov.</t>
  </si>
  <si>
    <t>Loše</t>
  </si>
  <si>
    <t>Ukor razrednika</t>
  </si>
  <si>
    <t>Ukor RV</t>
  </si>
  <si>
    <t>Ukor diektora</t>
  </si>
  <si>
    <t>Ukor NV</t>
  </si>
  <si>
    <t>Premještaj 
u drugo
odjeljenje</t>
  </si>
  <si>
    <t>Isključenje</t>
  </si>
  <si>
    <t>Učenici 
napustili 
školu</t>
  </si>
  <si>
    <t>starj.</t>
  </si>
  <si>
    <t>vijeća</t>
  </si>
  <si>
    <t>direkt.</t>
  </si>
  <si>
    <t>Nast.</t>
  </si>
  <si>
    <t>odjelj.</t>
  </si>
  <si>
    <t>iz šk.</t>
  </si>
  <si>
    <t>Gimnazija</t>
  </si>
  <si>
    <t xml:space="preserve">tehnička </t>
  </si>
  <si>
    <r>
      <t xml:space="preserve">             PREGLED IZOSTANAKA I VLADANJA U TEHNIČKIM I SRODNIM ŠKOLAMA NA</t>
    </r>
    <r>
      <rPr>
        <b/>
        <sz val="12"/>
        <rFont val="Arial"/>
        <family val="2"/>
      </rPr>
      <t xml:space="preserve"> </t>
    </r>
  </si>
  <si>
    <t>TEHNIČKE I SRODNE ŠKOLE</t>
  </si>
  <si>
    <t>završilo
III 
razred</t>
  </si>
  <si>
    <t>stručna</t>
  </si>
  <si>
    <r>
      <t xml:space="preserve">             PREGLED IZOSTANAKA I VLADANJA STRUČNIM ŠKOLAMA NA</t>
    </r>
    <r>
      <rPr>
        <b/>
        <sz val="12"/>
        <rFont val="Arial"/>
        <family val="2"/>
      </rPr>
      <t xml:space="preserve"> </t>
    </r>
  </si>
  <si>
    <t>STRUČNE ŠKOLE</t>
  </si>
  <si>
    <t>ü</t>
  </si>
  <si>
    <t>I z o s t a n c i</t>
  </si>
  <si>
    <t>Ocjene  iz  vladanja</t>
  </si>
  <si>
    <t>Izrečene odgojno-disciplinske mjere</t>
  </si>
  <si>
    <t>Ukupno</t>
  </si>
  <si>
    <t>TABELARNI  PREGLED</t>
  </si>
  <si>
    <t xml:space="preserve">USPJEHA UČENIKA SREDNJIH ŠKOLA </t>
  </si>
  <si>
    <t>Tip škole</t>
  </si>
  <si>
    <r>
      <t xml:space="preserve">  NA</t>
    </r>
    <r>
      <rPr>
        <b/>
        <sz val="12"/>
        <rFont val="Arial"/>
        <family val="2"/>
      </rPr>
      <t xml:space="preserve"> </t>
    </r>
  </si>
  <si>
    <t>GIMNAZIJA</t>
  </si>
  <si>
    <t>TEHNIČKA</t>
  </si>
  <si>
    <t>STRUČNA</t>
  </si>
  <si>
    <t>UMJETNIČKA</t>
  </si>
  <si>
    <t>SPECIJALNA</t>
  </si>
  <si>
    <t>BROJA IZOSTANAKA I VLADANJA UČENIKA</t>
  </si>
  <si>
    <t>(Naziv škole i mjesto)</t>
  </si>
  <si>
    <t>Broj:</t>
  </si>
  <si>
    <t>Datum:</t>
  </si>
  <si>
    <t>Direktor:</t>
  </si>
  <si>
    <t>VJERSKA</t>
  </si>
  <si>
    <t>ime i prezime</t>
  </si>
  <si>
    <t>ZBIRNA</t>
  </si>
  <si>
    <t>Maturski i završni ispiti redovnih učenika</t>
  </si>
  <si>
    <t>završilo
IV ili III
razred</t>
  </si>
  <si>
    <t xml:space="preserve">Tabela se popunjava samo uz zbirne podatke na kraju školske godine </t>
  </si>
  <si>
    <t>Mješovite škole popunjavaju tabelarni pregled za svaki tip škole: gimnaziju, tehničku i srodnu školu, stručnu školu i zbirni pregled za cijelu školu</t>
  </si>
  <si>
    <t>2018/2019</t>
  </si>
  <si>
    <t>2019/2020</t>
  </si>
  <si>
    <t>2020/2021</t>
  </si>
  <si>
    <t>2021/2022</t>
  </si>
  <si>
    <t>2022/2023</t>
  </si>
  <si>
    <t>GRAČANICA</t>
  </si>
  <si>
    <t>na I. polugodištu</t>
  </si>
  <si>
    <t>školske godine</t>
  </si>
  <si>
    <t>2013/14</t>
  </si>
  <si>
    <t>Neocijenj.</t>
  </si>
  <si>
    <t>Nastavnici i saradnici u nastavi</t>
  </si>
  <si>
    <t>(profesor,</t>
  </si>
  <si>
    <t xml:space="preserve">ukupno </t>
  </si>
  <si>
    <t>broj slabih</t>
  </si>
  <si>
    <t>PADANJA.</t>
  </si>
  <si>
    <t>(svi predmeti)</t>
  </si>
  <si>
    <r>
      <t xml:space="preserve">                   UČENIKA SREDNJIH ŠKOLA TUZLANSKOG KANTONA NA</t>
    </r>
    <r>
      <rPr>
        <b/>
        <sz val="12"/>
        <rFont val="Arial CE"/>
        <family val="2"/>
      </rPr>
      <t xml:space="preserve"> I. POLUGODIŠTU</t>
    </r>
    <r>
      <rPr>
        <sz val="12"/>
        <rFont val="Arial CE"/>
        <family val="2"/>
      </rPr>
      <t xml:space="preserve"> 2006/2007.ŠK. GODINE </t>
    </r>
  </si>
  <si>
    <t>odj.</t>
  </si>
  <si>
    <t>odlični</t>
  </si>
  <si>
    <t>vrlodobri</t>
  </si>
  <si>
    <t>dobri</t>
  </si>
  <si>
    <t>dovoljni</t>
  </si>
  <si>
    <t>svega</t>
  </si>
  <si>
    <t>sv.</t>
  </si>
  <si>
    <t>broj.</t>
  </si>
  <si>
    <t>profesor (nastavnici) teorijske nastave</t>
  </si>
  <si>
    <t>bibliotekar
(nototeka str.sar.prof.)
(korepeticija str.sar.prof.)</t>
  </si>
  <si>
    <t>ostali saradnici u nastavi (laboranti ...)</t>
  </si>
  <si>
    <r>
      <t xml:space="preserve">PREGLED
BROJA IZOSTANAKA I VLADANJA UČENIKA NA KRAJU ŠKOLSKE GODINE 2010/2011 GODINE
</t>
    </r>
    <r>
      <rPr>
        <b/>
        <sz val="12"/>
        <rFont val="Arial"/>
        <family val="2"/>
      </rPr>
      <t>saobraćajna tehnička škola</t>
    </r>
  </si>
  <si>
    <t>mentor,</t>
  </si>
  <si>
    <t>učenika</t>
  </si>
  <si>
    <t>ocjena u</t>
  </si>
  <si>
    <t>(%)</t>
  </si>
  <si>
    <t>ukup.ocj.</t>
  </si>
  <si>
    <t>% učešća</t>
  </si>
  <si>
    <t>MSŠ "DOBOJ ISTOK" BRIJESNICA VELIKA</t>
  </si>
  <si>
    <t>zaposleni</t>
  </si>
  <si>
    <t>stručni</t>
  </si>
  <si>
    <t>savjetnik)</t>
  </si>
  <si>
    <t>u razredu</t>
  </si>
  <si>
    <t>razredu</t>
  </si>
  <si>
    <t>u predmetu</t>
  </si>
  <si>
    <t>predmeta</t>
  </si>
  <si>
    <t xml:space="preserve">        Prolazi</t>
  </si>
  <si>
    <t xml:space="preserve">  Pada</t>
  </si>
  <si>
    <t xml:space="preserve"> Neocijenj.</t>
  </si>
  <si>
    <t>Sred.</t>
  </si>
  <si>
    <t>nestručni</t>
  </si>
  <si>
    <t>broj
odjeljenja</t>
  </si>
  <si>
    <t>broj
učenika</t>
  </si>
  <si>
    <t>IZOSTANCI</t>
  </si>
  <si>
    <t>OCJENE IZ VLADANJA</t>
  </si>
  <si>
    <t>IZREČENE ODGOJNO - DISCIPLINSKE
MJERE</t>
  </si>
  <si>
    <t>Odl.</t>
  </si>
  <si>
    <t>Vd.</t>
  </si>
  <si>
    <t>Dob.</t>
  </si>
  <si>
    <t>Dov.</t>
  </si>
  <si>
    <t>ocj.</t>
  </si>
  <si>
    <t>vanjski saradnici</t>
  </si>
  <si>
    <t>Br. ucenika</t>
  </si>
  <si>
    <t>MSŠ BANOVIĆI</t>
  </si>
  <si>
    <t>muški</t>
  </si>
  <si>
    <t>ženski</t>
  </si>
  <si>
    <t>OPRAVDANI</t>
  </si>
  <si>
    <t>NEOPRAVDANI</t>
  </si>
  <si>
    <t>SVEGA</t>
  </si>
  <si>
    <t>primjerno</t>
  </si>
  <si>
    <t>v.dobro</t>
  </si>
  <si>
    <t>dobro</t>
  </si>
  <si>
    <t>zadovoljava</t>
  </si>
  <si>
    <t>loše</t>
  </si>
  <si>
    <t>ukor
RS</t>
  </si>
  <si>
    <t>ukor
RV</t>
  </si>
  <si>
    <t>ukor
direk.</t>
  </si>
  <si>
    <t>ukor
NV</t>
  </si>
  <si>
    <t xml:space="preserve">premj. </t>
  </si>
  <si>
    <t>isključ.</t>
  </si>
  <si>
    <t>MSŠ ČELIĆ</t>
  </si>
  <si>
    <t>MSŠ "DOBOJ ISTOK" 
VELIKA BRIJESNICA</t>
  </si>
  <si>
    <t>prvi</t>
  </si>
  <si>
    <t>MSŠ "DOBOJ ISTOK" BRIJ. VELIKA</t>
  </si>
  <si>
    <t>GIMNAZIJA "MUSTAFA NOVALIIĆ" GRADAČAC</t>
  </si>
  <si>
    <t>drugi</t>
  </si>
  <si>
    <t>GIMNAZIJA GRAČANICA</t>
  </si>
  <si>
    <t>treći</t>
  </si>
  <si>
    <t>MSŠ GRAČANICA</t>
  </si>
  <si>
    <t>četvrti</t>
  </si>
  <si>
    <t>GIMNAZIJA GRADAČAC</t>
  </si>
  <si>
    <t>2023/2024</t>
  </si>
  <si>
    <t>2024/2025</t>
  </si>
  <si>
    <t>na KRAJU</t>
  </si>
  <si>
    <t xml:space="preserve">             PREGLED USPJEHA U </t>
  </si>
  <si>
    <t>GIMNAZIJI</t>
  </si>
  <si>
    <t>TEHNIČKOJ</t>
  </si>
  <si>
    <t>UMJETNIČKOJ</t>
  </si>
  <si>
    <t>VJERSKOJ</t>
  </si>
  <si>
    <t>STRUČNOJ</t>
  </si>
  <si>
    <t>SPECIJALNOJ</t>
  </si>
  <si>
    <t>školi</t>
  </si>
  <si>
    <r>
      <t xml:space="preserve">             PREGLED USPJEHA - </t>
    </r>
    <r>
      <rPr>
        <b/>
        <sz val="12"/>
        <rFont val="Arial"/>
        <family val="2"/>
      </rPr>
      <t>zbirno</t>
    </r>
  </si>
  <si>
    <t xml:space="preserve">             PREGLED IZOSTANAKA I VLADANJA - ZBIRNO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</si>
</sst>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_ ;[Red]\-0\ 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1"/>
      <name val="Calibri"/>
      <family val="2"/>
    </font>
    <font>
      <b/>
      <sz val="10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Garamond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3"/>
      <name val="Calibri"/>
      <family val="2"/>
    </font>
    <font>
      <b/>
      <i/>
      <sz val="11"/>
      <color indexed="63"/>
      <name val="Calibri"/>
      <family val="2"/>
    </font>
    <font>
      <b/>
      <sz val="9"/>
      <color indexed="63"/>
      <name val="Calibri"/>
      <family val="2"/>
    </font>
    <font>
      <sz val="12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4"/>
      <color indexed="10"/>
      <name val="Wingdings"/>
      <family val="0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 CE"/>
      <family val="2"/>
    </font>
    <font>
      <sz val="8"/>
      <name val="Segoe UI"/>
      <family val="2"/>
    </font>
    <font>
      <sz val="14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rgb="FFFF0000"/>
      <name val="Wingdings"/>
      <family val="0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 CE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>
        <color rgb="FF0070C0"/>
      </left>
      <right style="thin"/>
      <top/>
      <bottom/>
    </border>
    <border>
      <left style="thin"/>
      <right style="thin"/>
      <top/>
      <bottom style="thin"/>
    </border>
    <border>
      <left style="thin"/>
      <right style="medium">
        <color rgb="FF0070C0"/>
      </right>
      <top/>
      <bottom style="thin"/>
    </border>
    <border>
      <left style="thin"/>
      <right style="thin"/>
      <top style="thin"/>
      <bottom style="thin"/>
    </border>
    <border>
      <left style="thin"/>
      <right style="medium">
        <color rgb="FF0070C0"/>
      </right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70C0"/>
      </left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rgb="FF0070C0"/>
      </bottom>
    </border>
    <border>
      <left/>
      <right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>
        <color rgb="FF0070C0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thin"/>
    </border>
    <border>
      <left/>
      <right/>
      <top style="medium">
        <color rgb="FF0070C0"/>
      </top>
      <bottom style="thin"/>
    </border>
    <border>
      <left/>
      <right style="medium">
        <color rgb="FF0070C0"/>
      </right>
      <top style="medium">
        <color rgb="FF0070C0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/>
      <right style="thin"/>
      <top style="thin"/>
      <bottom style="double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 style="thin"/>
    </border>
    <border>
      <left style="medium"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289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180" fontId="0" fillId="0" borderId="14" xfId="0" applyNumberFormat="1" applyBorder="1" applyAlignment="1" applyProtection="1">
      <alignment/>
      <protection hidden="1" locked="0"/>
    </xf>
    <xf numFmtId="180" fontId="0" fillId="0" borderId="15" xfId="0" applyNumberFormat="1" applyBorder="1" applyAlignment="1" applyProtection="1">
      <alignment/>
      <protection hidden="1" locked="0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7" fillId="8" borderId="17" xfId="0" applyFont="1" applyFill="1" applyBorder="1" applyAlignment="1" applyProtection="1">
      <alignment horizontal="center" vertical="center"/>
      <protection hidden="1"/>
    </xf>
    <xf numFmtId="0" fontId="7" fillId="8" borderId="18" xfId="0" applyFont="1" applyFill="1" applyBorder="1" applyAlignment="1" applyProtection="1">
      <alignment horizontal="center" vertical="center"/>
      <protection hidden="1"/>
    </xf>
    <xf numFmtId="0" fontId="7" fillId="8" borderId="19" xfId="0" applyFont="1" applyFill="1" applyBorder="1" applyAlignment="1" applyProtection="1">
      <alignment horizontal="center" vertical="center"/>
      <protection hidden="1"/>
    </xf>
    <xf numFmtId="0" fontId="7" fillId="8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/>
      <protection hidden="1"/>
    </xf>
    <xf numFmtId="0" fontId="5" fillId="33" borderId="22" xfId="0" applyFont="1" applyFill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5" fillId="0" borderId="12" xfId="0" applyFont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 locked="0"/>
    </xf>
    <xf numFmtId="2" fontId="5" fillId="0" borderId="25" xfId="0" applyNumberFormat="1" applyFont="1" applyBorder="1" applyAlignment="1" applyProtection="1">
      <alignment horizontal="center" vertical="center"/>
      <protection hidden="1"/>
    </xf>
    <xf numFmtId="0" fontId="5" fillId="34" borderId="26" xfId="0" applyFont="1" applyFill="1" applyBorder="1" applyAlignment="1" applyProtection="1">
      <alignment horizontal="center" vertical="center"/>
      <protection hidden="1"/>
    </xf>
    <xf numFmtId="2" fontId="5" fillId="0" borderId="24" xfId="0" applyNumberFormat="1" applyFont="1" applyFill="1" applyBorder="1" applyAlignment="1" applyProtection="1">
      <alignment horizontal="center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14" xfId="0" applyFont="1" applyBorder="1" applyAlignment="1" applyProtection="1">
      <alignment horizontal="center" vertical="center"/>
      <protection hidden="1" locked="0"/>
    </xf>
    <xf numFmtId="1" fontId="5" fillId="34" borderId="14" xfId="0" applyNumberFormat="1" applyFont="1" applyFill="1" applyBorder="1" applyAlignment="1" applyProtection="1">
      <alignment horizontal="center" vertical="center"/>
      <protection hidden="1"/>
    </xf>
    <xf numFmtId="2" fontId="5" fillId="0" borderId="14" xfId="0" applyNumberFormat="1" applyFont="1" applyBorder="1" applyAlignment="1" applyProtection="1">
      <alignment horizontal="center" vertical="center"/>
      <protection hidden="1"/>
    </xf>
    <xf numFmtId="1" fontId="5" fillId="34" borderId="14" xfId="0" applyNumberFormat="1" applyFont="1" applyFill="1" applyBorder="1" applyAlignment="1" applyProtection="1">
      <alignment horizontal="center" vertical="center"/>
      <protection hidden="1" locked="0"/>
    </xf>
    <xf numFmtId="2" fontId="5" fillId="0" borderId="30" xfId="0" applyNumberFormat="1" applyFont="1" applyBorder="1" applyAlignment="1" applyProtection="1">
      <alignment horizontal="center" vertical="center"/>
      <protection hidden="1"/>
    </xf>
    <xf numFmtId="1" fontId="5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center" vertical="center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>
      <alignment horizontal="center" vertical="center"/>
      <protection hidden="1" locked="0"/>
    </xf>
    <xf numFmtId="0" fontId="5" fillId="34" borderId="14" xfId="0" applyFont="1" applyFill="1" applyBorder="1" applyAlignment="1" applyProtection="1">
      <alignment horizontal="center" vertical="center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2" fontId="5" fillId="0" borderId="30" xfId="0" applyNumberFormat="1" applyFont="1" applyFill="1" applyBorder="1" applyAlignment="1" applyProtection="1">
      <alignment horizontal="center" vertical="center"/>
      <protection hidden="1"/>
    </xf>
    <xf numFmtId="1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2" xfId="0" applyFont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 horizontal="center" vertical="center"/>
      <protection hidden="1" locked="0"/>
    </xf>
    <xf numFmtId="0" fontId="5" fillId="33" borderId="30" xfId="0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/>
      <protection hidden="1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34" borderId="19" xfId="0" applyFont="1" applyFill="1" applyBorder="1" applyAlignment="1" applyProtection="1">
      <alignment horizontal="center" vertical="center"/>
      <protection hidden="1" locked="0"/>
    </xf>
    <xf numFmtId="2" fontId="5" fillId="0" borderId="37" xfId="0" applyNumberFormat="1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2" fontId="5" fillId="0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36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9" xfId="0" applyFont="1" applyBorder="1" applyAlignment="1" applyProtection="1">
      <alignment horizontal="center" vertical="center"/>
      <protection hidden="1" locked="0"/>
    </xf>
    <xf numFmtId="1" fontId="5" fillId="34" borderId="25" xfId="0" applyNumberFormat="1" applyFont="1" applyFill="1" applyBorder="1" applyAlignment="1" applyProtection="1">
      <alignment horizontal="center" vertical="center"/>
      <protection hidden="1"/>
    </xf>
    <xf numFmtId="1" fontId="5" fillId="34" borderId="25" xfId="0" applyNumberFormat="1" applyFont="1" applyFill="1" applyBorder="1" applyAlignment="1" applyProtection="1">
      <alignment horizontal="center" vertical="center"/>
      <protection hidden="1" locked="0"/>
    </xf>
    <xf numFmtId="2" fontId="5" fillId="0" borderId="38" xfId="0" applyNumberFormat="1" applyFont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9" fillId="0" borderId="41" xfId="0" applyFont="1" applyFill="1" applyBorder="1" applyAlignment="1" applyProtection="1">
      <alignment vertical="center"/>
      <protection hidden="1"/>
    </xf>
    <xf numFmtId="0" fontId="9" fillId="33" borderId="41" xfId="0" applyFont="1" applyFill="1" applyBorder="1" applyAlignment="1" applyProtection="1">
      <alignment horizontal="center" vertical="center"/>
      <protection hidden="1"/>
    </xf>
    <xf numFmtId="0" fontId="9" fillId="0" borderId="42" xfId="0" applyFont="1" applyFill="1" applyBorder="1" applyAlignment="1" applyProtection="1">
      <alignment horizontal="center" vertical="center"/>
      <protection hidden="1"/>
    </xf>
    <xf numFmtId="0" fontId="9" fillId="0" borderId="43" xfId="0" applyFont="1" applyFill="1" applyBorder="1" applyAlignment="1" applyProtection="1">
      <alignment horizontal="center" vertical="center"/>
      <protection hidden="1"/>
    </xf>
    <xf numFmtId="0" fontId="9" fillId="33" borderId="44" xfId="0" applyFont="1" applyFill="1" applyBorder="1" applyAlignment="1" applyProtection="1">
      <alignment horizontal="center" vertical="center"/>
      <protection hidden="1"/>
    </xf>
    <xf numFmtId="0" fontId="9" fillId="34" borderId="45" xfId="0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 applyProtection="1">
      <alignment horizontal="center" vertical="center"/>
      <protection hidden="1"/>
    </xf>
    <xf numFmtId="0" fontId="9" fillId="34" borderId="46" xfId="0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9" fillId="0" borderId="42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47" xfId="0" applyFont="1" applyFill="1" applyBorder="1" applyAlignment="1" applyProtection="1">
      <alignment horizontal="center" vertical="center"/>
      <protection hidden="1"/>
    </xf>
    <xf numFmtId="1" fontId="9" fillId="34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" fontId="9" fillId="0" borderId="42" xfId="0" applyNumberFormat="1" applyFont="1" applyBorder="1" applyAlignment="1" applyProtection="1">
      <alignment horizontal="center" vertical="center"/>
      <protection hidden="1"/>
    </xf>
    <xf numFmtId="2" fontId="9" fillId="0" borderId="48" xfId="0" applyNumberFormat="1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/>
      <protection hidden="1"/>
    </xf>
    <xf numFmtId="180" fontId="0" fillId="0" borderId="50" xfId="0" applyNumberFormat="1" applyBorder="1" applyAlignment="1" applyProtection="1">
      <alignment/>
      <protection hidden="1"/>
    </xf>
    <xf numFmtId="180" fontId="0" fillId="0" borderId="51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9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2" fontId="9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15" borderId="16" xfId="0" applyFont="1" applyFill="1" applyBorder="1" applyAlignment="1" applyProtection="1">
      <alignment horizontal="center" vertical="center"/>
      <protection hidden="1"/>
    </xf>
    <xf numFmtId="0" fontId="7" fillId="15" borderId="17" xfId="0" applyFont="1" applyFill="1" applyBorder="1" applyAlignment="1" applyProtection="1">
      <alignment horizontal="center" vertical="center"/>
      <protection hidden="1"/>
    </xf>
    <xf numFmtId="0" fontId="7" fillId="15" borderId="18" xfId="0" applyFont="1" applyFill="1" applyBorder="1" applyAlignment="1" applyProtection="1">
      <alignment horizontal="center" vertical="center"/>
      <protection hidden="1"/>
    </xf>
    <xf numFmtId="0" fontId="7" fillId="15" borderId="19" xfId="0" applyFont="1" applyFill="1" applyBorder="1" applyAlignment="1" applyProtection="1">
      <alignment horizontal="center" vertical="center"/>
      <protection hidden="1"/>
    </xf>
    <xf numFmtId="0" fontId="7" fillId="15" borderId="16" xfId="0" applyFont="1" applyFill="1" applyBorder="1" applyAlignment="1" applyProtection="1">
      <alignment horizontal="center"/>
      <protection hidden="1"/>
    </xf>
    <xf numFmtId="0" fontId="7" fillId="15" borderId="18" xfId="0" applyFont="1" applyFill="1" applyBorder="1" applyAlignment="1" applyProtection="1">
      <alignment horizontal="center"/>
      <protection hidden="1"/>
    </xf>
    <xf numFmtId="0" fontId="7" fillId="15" borderId="20" xfId="0" applyFont="1" applyFill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34" borderId="24" xfId="0" applyFont="1" applyFill="1" applyBorder="1" applyAlignment="1" applyProtection="1">
      <alignment horizontal="center" vertical="center"/>
      <protection hidden="1"/>
    </xf>
    <xf numFmtId="0" fontId="5" fillId="35" borderId="12" xfId="0" applyFont="1" applyFill="1" applyBorder="1" applyAlignment="1" applyProtection="1">
      <alignment horizontal="center" vertical="center"/>
      <protection hidden="1" locked="0"/>
    </xf>
    <xf numFmtId="2" fontId="5" fillId="34" borderId="14" xfId="0" applyNumberFormat="1" applyFont="1" applyFill="1" applyBorder="1" applyAlignment="1" applyProtection="1">
      <alignment horizontal="center" vertical="center"/>
      <protection hidden="1"/>
    </xf>
    <xf numFmtId="2" fontId="5" fillId="34" borderId="53" xfId="0" applyNumberFormat="1" applyFont="1" applyFill="1" applyBorder="1" applyAlignment="1" applyProtection="1">
      <alignment horizontal="center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Border="1" applyAlignment="1" applyProtection="1">
      <alignment horizontal="center" vertical="center"/>
      <protection hidden="1" locked="0"/>
    </xf>
    <xf numFmtId="2" fontId="5" fillId="34" borderId="30" xfId="0" applyNumberFormat="1" applyFont="1" applyFill="1" applyBorder="1" applyAlignment="1" applyProtection="1">
      <alignment horizontal="center" vertical="center"/>
      <protection hidden="1"/>
    </xf>
    <xf numFmtId="1" fontId="5" fillId="34" borderId="31" xfId="0" applyNumberFormat="1" applyFont="1" applyFill="1" applyBorder="1" applyAlignment="1" applyProtection="1">
      <alignment horizontal="center" vertical="center"/>
      <protection hidden="1"/>
    </xf>
    <xf numFmtId="2" fontId="5" fillId="34" borderId="3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34" borderId="30" xfId="0" applyFont="1" applyFill="1" applyBorder="1" applyAlignment="1" applyProtection="1">
      <alignment horizontal="center" vertical="center"/>
      <protection hidden="1"/>
    </xf>
    <xf numFmtId="0" fontId="5" fillId="35" borderId="14" xfId="0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4" xfId="0" applyFont="1" applyBorder="1" applyAlignment="1" applyProtection="1">
      <alignment/>
      <protection hidden="1"/>
    </xf>
    <xf numFmtId="0" fontId="5" fillId="0" borderId="32" xfId="0" applyFont="1" applyBorder="1" applyAlignment="1" applyProtection="1">
      <alignment horizontal="center" vertical="center"/>
      <protection hidden="1" locked="0"/>
    </xf>
    <xf numFmtId="1" fontId="5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5" xfId="0" applyFont="1" applyBorder="1" applyAlignment="1" applyProtection="1">
      <alignment/>
      <protection hidden="1"/>
    </xf>
    <xf numFmtId="0" fontId="5" fillId="34" borderId="38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 locked="0"/>
    </xf>
    <xf numFmtId="2" fontId="5" fillId="34" borderId="17" xfId="0" applyNumberFormat="1" applyFont="1" applyFill="1" applyBorder="1" applyAlignment="1" applyProtection="1">
      <alignment horizontal="center" vertical="center"/>
      <protection hidden="1"/>
    </xf>
    <xf numFmtId="2" fontId="5" fillId="34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36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Fill="1" applyBorder="1" applyAlignment="1" applyProtection="1">
      <alignment horizontal="center" vertical="center"/>
      <protection hidden="1" locked="0"/>
    </xf>
    <xf numFmtId="2" fontId="5" fillId="34" borderId="25" xfId="0" applyNumberFormat="1" applyFont="1" applyFill="1" applyBorder="1" applyAlignment="1" applyProtection="1">
      <alignment horizontal="center" vertical="center"/>
      <protection hidden="1"/>
    </xf>
    <xf numFmtId="1" fontId="5" fillId="0" borderId="25" xfId="0" applyNumberFormat="1" applyFont="1" applyBorder="1" applyAlignment="1" applyProtection="1">
      <alignment horizontal="center" vertical="center"/>
      <protection hidden="1" locked="0"/>
    </xf>
    <xf numFmtId="2" fontId="5" fillId="34" borderId="56" xfId="0" applyNumberFormat="1" applyFont="1" applyFill="1" applyBorder="1" applyAlignment="1" applyProtection="1">
      <alignment horizontal="center" vertical="center"/>
      <protection hidden="1"/>
    </xf>
    <xf numFmtId="0" fontId="7" fillId="34" borderId="40" xfId="0" applyFont="1" applyFill="1" applyBorder="1" applyAlignment="1" applyProtection="1">
      <alignment horizontal="center"/>
      <protection hidden="1"/>
    </xf>
    <xf numFmtId="0" fontId="7" fillId="34" borderId="57" xfId="0" applyFont="1" applyFill="1" applyBorder="1" applyAlignment="1" applyProtection="1">
      <alignment horizontal="center"/>
      <protection hidden="1"/>
    </xf>
    <xf numFmtId="0" fontId="7" fillId="34" borderId="41" xfId="0" applyFont="1" applyFill="1" applyBorder="1" applyAlignment="1" applyProtection="1">
      <alignment/>
      <protection hidden="1"/>
    </xf>
    <xf numFmtId="0" fontId="7" fillId="34" borderId="41" xfId="0" applyFont="1" applyFill="1" applyBorder="1" applyAlignment="1" applyProtection="1">
      <alignment horizontal="center" vertical="center"/>
      <protection hidden="1"/>
    </xf>
    <xf numFmtId="0" fontId="7" fillId="34" borderId="42" xfId="0" applyFont="1" applyFill="1" applyBorder="1" applyAlignment="1" applyProtection="1">
      <alignment horizontal="center" vertical="center"/>
      <protection hidden="1"/>
    </xf>
    <xf numFmtId="0" fontId="7" fillId="34" borderId="43" xfId="0" applyFont="1" applyFill="1" applyBorder="1" applyAlignment="1" applyProtection="1">
      <alignment horizontal="center" vertical="center"/>
      <protection hidden="1"/>
    </xf>
    <xf numFmtId="0" fontId="7" fillId="34" borderId="44" xfId="0" applyFont="1" applyFill="1" applyBorder="1" applyAlignment="1" applyProtection="1">
      <alignment horizontal="center" vertical="center"/>
      <protection hidden="1"/>
    </xf>
    <xf numFmtId="0" fontId="7" fillId="35" borderId="45" xfId="0" applyFont="1" applyFill="1" applyBorder="1" applyAlignment="1" applyProtection="1">
      <alignment horizontal="center" vertical="center"/>
      <protection hidden="1"/>
    </xf>
    <xf numFmtId="2" fontId="7" fillId="34" borderId="43" xfId="0" applyNumberFormat="1" applyFont="1" applyFill="1" applyBorder="1" applyAlignment="1" applyProtection="1">
      <alignment horizontal="center" vertical="center"/>
      <protection hidden="1"/>
    </xf>
    <xf numFmtId="0" fontId="7" fillId="34" borderId="37" xfId="0" applyFont="1" applyFill="1" applyBorder="1" applyAlignment="1" applyProtection="1">
      <alignment horizontal="center" vertical="center"/>
      <protection hidden="1"/>
    </xf>
    <xf numFmtId="0" fontId="7" fillId="34" borderId="46" xfId="0" applyFont="1" applyFill="1" applyBorder="1" applyAlignment="1" applyProtection="1">
      <alignment horizontal="center" vertical="center"/>
      <protection hidden="1"/>
    </xf>
    <xf numFmtId="2" fontId="7" fillId="34" borderId="44" xfId="0" applyNumberFormat="1" applyFont="1" applyFill="1" applyBorder="1" applyAlignment="1" applyProtection="1">
      <alignment horizontal="center" vertical="center"/>
      <protection hidden="1"/>
    </xf>
    <xf numFmtId="1" fontId="7" fillId="34" borderId="42" xfId="0" applyNumberFormat="1" applyFont="1" applyFill="1" applyBorder="1" applyAlignment="1" applyProtection="1">
      <alignment horizontal="center" vertical="center"/>
      <protection hidden="1"/>
    </xf>
    <xf numFmtId="1" fontId="7" fillId="34" borderId="43" xfId="0" applyNumberFormat="1" applyFont="1" applyFill="1" applyBorder="1" applyAlignment="1" applyProtection="1">
      <alignment horizontal="center" vertical="center"/>
      <protection hidden="1"/>
    </xf>
    <xf numFmtId="0" fontId="7" fillId="34" borderId="47" xfId="0" applyFont="1" applyFill="1" applyBorder="1" applyAlignment="1" applyProtection="1">
      <alignment horizontal="center" vertical="center"/>
      <protection hidden="1"/>
    </xf>
    <xf numFmtId="2" fontId="7" fillId="34" borderId="48" xfId="0" applyNumberFormat="1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center" vertical="center"/>
      <protection hidden="1"/>
    </xf>
    <xf numFmtId="0" fontId="7" fillId="11" borderId="18" xfId="0" applyFont="1" applyFill="1" applyBorder="1" applyAlignment="1" applyProtection="1">
      <alignment horizontal="center" vertical="center"/>
      <protection hidden="1"/>
    </xf>
    <xf numFmtId="0" fontId="7" fillId="11" borderId="19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right" vertical="center"/>
      <protection hidden="1"/>
    </xf>
    <xf numFmtId="0" fontId="7" fillId="11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1" fontId="5" fillId="0" borderId="58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2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2" xfId="0" applyNumberFormat="1" applyFont="1" applyBorder="1" applyAlignment="1" applyProtection="1">
      <alignment horizontal="center" vertical="center"/>
      <protection hidden="1"/>
    </xf>
    <xf numFmtId="2" fontId="5" fillId="0" borderId="26" xfId="0" applyNumberFormat="1" applyFont="1" applyBorder="1" applyAlignment="1" applyProtection="1">
      <alignment horizontal="center" vertical="center"/>
      <protection hidden="1"/>
    </xf>
    <xf numFmtId="1" fontId="5" fillId="0" borderId="23" xfId="0" applyNumberFormat="1" applyFont="1" applyBorder="1" applyAlignment="1" applyProtection="1">
      <alignment horizontal="center" vertical="center"/>
      <protection hidden="1"/>
    </xf>
    <xf numFmtId="2" fontId="5" fillId="0" borderId="24" xfId="0" applyNumberFormat="1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1" fontId="5" fillId="0" borderId="29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Border="1" applyAlignment="1" applyProtection="1">
      <alignment horizontal="center" vertical="center"/>
      <protection hidden="1"/>
    </xf>
    <xf numFmtId="2" fontId="5" fillId="0" borderId="34" xfId="0" applyNumberFormat="1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1" fontId="5" fillId="0" borderId="39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Border="1" applyAlignment="1" applyProtection="1">
      <alignment horizontal="center" vertical="center"/>
      <protection hidden="1"/>
    </xf>
    <xf numFmtId="2" fontId="5" fillId="0" borderId="59" xfId="0" applyNumberFormat="1" applyFont="1" applyBorder="1" applyAlignment="1" applyProtection="1">
      <alignment horizontal="center" vertical="center"/>
      <protection hidden="1"/>
    </xf>
    <xf numFmtId="1" fontId="5" fillId="0" borderId="36" xfId="0" applyNumberFormat="1" applyFont="1" applyBorder="1" applyAlignment="1" applyProtection="1">
      <alignment horizontal="center" vertical="center"/>
      <protection hidden="1"/>
    </xf>
    <xf numFmtId="2" fontId="5" fillId="0" borderId="56" xfId="0" applyNumberFormat="1" applyFont="1" applyBorder="1" applyAlignment="1" applyProtection="1">
      <alignment horizontal="center" vertical="center"/>
      <protection hidden="1"/>
    </xf>
    <xf numFmtId="0" fontId="5" fillId="33" borderId="40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vertical="center"/>
      <protection hidden="1"/>
    </xf>
    <xf numFmtId="0" fontId="5" fillId="33" borderId="48" xfId="0" applyFont="1" applyFill="1" applyBorder="1" applyAlignment="1" applyProtection="1">
      <alignment horizontal="center" vertical="center"/>
      <protection hidden="1"/>
    </xf>
    <xf numFmtId="0" fontId="5" fillId="33" borderId="47" xfId="0" applyFont="1" applyFill="1" applyBorder="1" applyAlignment="1" applyProtection="1">
      <alignment horizontal="center" vertical="center"/>
      <protection hidden="1"/>
    </xf>
    <xf numFmtId="0" fontId="5" fillId="33" borderId="43" xfId="0" applyFont="1" applyFill="1" applyBorder="1" applyAlignment="1" applyProtection="1">
      <alignment horizontal="center" vertical="center"/>
      <protection hidden="1"/>
    </xf>
    <xf numFmtId="0" fontId="5" fillId="33" borderId="60" xfId="0" applyFont="1" applyFill="1" applyBorder="1" applyAlignment="1" applyProtection="1">
      <alignment horizontal="center" vertical="center"/>
      <protection hidden="1"/>
    </xf>
    <xf numFmtId="0" fontId="5" fillId="33" borderId="42" xfId="0" applyFont="1" applyFill="1" applyBorder="1" applyAlignment="1" applyProtection="1">
      <alignment horizontal="center" vertical="center"/>
      <protection hidden="1"/>
    </xf>
    <xf numFmtId="2" fontId="5" fillId="33" borderId="43" xfId="0" applyNumberFormat="1" applyFont="1" applyFill="1" applyBorder="1" applyAlignment="1" applyProtection="1">
      <alignment horizontal="center" vertical="center"/>
      <protection hidden="1"/>
    </xf>
    <xf numFmtId="2" fontId="5" fillId="33" borderId="44" xfId="0" applyNumberFormat="1" applyFont="1" applyFill="1" applyBorder="1" applyAlignment="1" applyProtection="1">
      <alignment horizontal="center" vertical="center"/>
      <protection hidden="1"/>
    </xf>
    <xf numFmtId="1" fontId="5" fillId="33" borderId="47" xfId="0" applyNumberFormat="1" applyFont="1" applyFill="1" applyBorder="1" applyAlignment="1" applyProtection="1">
      <alignment horizontal="center" vertical="center"/>
      <protection hidden="1"/>
    </xf>
    <xf numFmtId="1" fontId="5" fillId="33" borderId="43" xfId="0" applyNumberFormat="1" applyFont="1" applyFill="1" applyBorder="1" applyAlignment="1" applyProtection="1">
      <alignment horizontal="center" vertical="center"/>
      <protection hidden="1"/>
    </xf>
    <xf numFmtId="2" fontId="5" fillId="33" borderId="60" xfId="0" applyNumberFormat="1" applyFont="1" applyFill="1" applyBorder="1" applyAlignment="1" applyProtection="1">
      <alignment horizontal="center" vertical="center"/>
      <protection hidden="1"/>
    </xf>
    <xf numFmtId="1" fontId="5" fillId="33" borderId="42" xfId="0" applyNumberFormat="1" applyFont="1" applyFill="1" applyBorder="1" applyAlignment="1" applyProtection="1">
      <alignment horizontal="center" vertical="center"/>
      <protection hidden="1"/>
    </xf>
    <xf numFmtId="2" fontId="5" fillId="33" borderId="48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12" fillId="8" borderId="23" xfId="0" applyFont="1" applyFill="1" applyBorder="1" applyAlignment="1" applyProtection="1">
      <alignment horizontal="center" vertical="center"/>
      <protection hidden="1" locked="0"/>
    </xf>
    <xf numFmtId="0" fontId="12" fillId="0" borderId="12" xfId="0" applyFont="1" applyBorder="1" applyAlignment="1" applyProtection="1">
      <alignment horizontal="center" vertical="center"/>
      <protection hidden="1"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 locked="0"/>
    </xf>
    <xf numFmtId="0" fontId="0" fillId="0" borderId="24" xfId="0" applyBorder="1" applyAlignment="1" applyProtection="1">
      <alignment horizontal="center" vertical="center"/>
      <protection hidden="1" locked="0"/>
    </xf>
    <xf numFmtId="0" fontId="0" fillId="34" borderId="22" xfId="0" applyFill="1" applyBorder="1" applyAlignment="1" applyProtection="1">
      <alignment horizontal="center" vertical="center"/>
      <protection hidden="1"/>
    </xf>
    <xf numFmtId="0" fontId="96" fillId="0" borderId="24" xfId="0" applyFont="1" applyBorder="1" applyAlignment="1" applyProtection="1">
      <alignment horizontal="center" vertical="center"/>
      <protection hidden="1" locked="0"/>
    </xf>
    <xf numFmtId="0" fontId="6" fillId="34" borderId="61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 horizontal="center" vertical="center"/>
      <protection hidden="1" locked="0"/>
    </xf>
    <xf numFmtId="0" fontId="0" fillId="34" borderId="32" xfId="0" applyFill="1" applyBorder="1" applyAlignment="1" applyProtection="1">
      <alignment horizontal="center" vertical="center"/>
      <protection hidden="1"/>
    </xf>
    <xf numFmtId="0" fontId="96" fillId="0" borderId="30" xfId="0" applyFont="1" applyBorder="1" applyAlignment="1" applyProtection="1">
      <alignment horizontal="center" vertical="center"/>
      <protection hidden="1" locked="0"/>
    </xf>
    <xf numFmtId="0" fontId="6" fillId="34" borderId="62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0" fontId="0" fillId="34" borderId="35" xfId="0" applyFill="1" applyBorder="1" applyAlignment="1" applyProtection="1">
      <alignment horizontal="center" vertical="center"/>
      <protection hidden="1"/>
    </xf>
    <xf numFmtId="0" fontId="96" fillId="0" borderId="38" xfId="0" applyFont="1" applyBorder="1" applyAlignment="1" applyProtection="1">
      <alignment horizontal="center" vertical="center"/>
      <protection hidden="1" locked="0"/>
    </xf>
    <xf numFmtId="0" fontId="6" fillId="34" borderId="63" xfId="0" applyFont="1" applyFill="1" applyBorder="1" applyAlignment="1" applyProtection="1">
      <alignment horizontal="center" vertical="center"/>
      <protection hidden="1"/>
    </xf>
    <xf numFmtId="0" fontId="6" fillId="34" borderId="42" xfId="0" applyFont="1" applyFill="1" applyBorder="1" applyAlignment="1" applyProtection="1">
      <alignment horizontal="center" vertical="center"/>
      <protection hidden="1"/>
    </xf>
    <xf numFmtId="0" fontId="6" fillId="34" borderId="43" xfId="0" applyFont="1" applyFill="1" applyBorder="1" applyAlignment="1" applyProtection="1">
      <alignment horizontal="center" vertical="center"/>
      <protection hidden="1"/>
    </xf>
    <xf numFmtId="0" fontId="6" fillId="34" borderId="44" xfId="0" applyFont="1" applyFill="1" applyBorder="1" applyAlignment="1" applyProtection="1">
      <alignment horizontal="center" vertical="center"/>
      <protection hidden="1"/>
    </xf>
    <xf numFmtId="0" fontId="6" fillId="34" borderId="41" xfId="0" applyFont="1" applyFill="1" applyBorder="1" applyAlignment="1" applyProtection="1">
      <alignment horizontal="center" vertical="center"/>
      <protection hidden="1"/>
    </xf>
    <xf numFmtId="0" fontId="6" fillId="34" borderId="4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12" fillId="15" borderId="23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0" fillId="34" borderId="61" xfId="0" applyFill="1" applyBorder="1" applyAlignment="1" applyProtection="1">
      <alignment horizontal="center" vertical="center"/>
      <protection hidden="1"/>
    </xf>
    <xf numFmtId="0" fontId="12" fillId="17" borderId="23" xfId="0" applyFont="1" applyFill="1" applyBorder="1" applyAlignment="1" applyProtection="1">
      <alignment horizontal="center" vertical="center"/>
      <protection hidden="1" locked="0"/>
    </xf>
    <xf numFmtId="0" fontId="0" fillId="34" borderId="62" xfId="0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 locked="0"/>
    </xf>
    <xf numFmtId="0" fontId="0" fillId="34" borderId="63" xfId="0" applyFill="1" applyBorder="1" applyAlignment="1" applyProtection="1">
      <alignment horizontal="center" vertical="center"/>
      <protection hidden="1"/>
    </xf>
    <xf numFmtId="0" fontId="0" fillId="34" borderId="56" xfId="0" applyFill="1" applyBorder="1" applyAlignment="1" applyProtection="1">
      <alignment horizontal="center" vertical="center"/>
      <protection hidden="1"/>
    </xf>
    <xf numFmtId="0" fontId="6" fillId="34" borderId="48" xfId="0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80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76" fillId="0" borderId="0" xfId="0" applyFont="1" applyAlignment="1" applyProtection="1">
      <alignment/>
      <protection hidden="1"/>
    </xf>
    <xf numFmtId="0" fontId="7" fillId="15" borderId="20" xfId="0" applyFont="1" applyFill="1" applyBorder="1" applyAlignment="1" applyProtection="1">
      <alignment horizontal="center" vertical="center"/>
      <protection hidden="1"/>
    </xf>
    <xf numFmtId="0" fontId="10" fillId="15" borderId="64" xfId="0" applyFont="1" applyFill="1" applyBorder="1" applyAlignment="1" applyProtection="1">
      <alignment horizontal="center" vertical="center" wrapText="1"/>
      <protection hidden="1"/>
    </xf>
    <xf numFmtId="0" fontId="11" fillId="15" borderId="64" xfId="0" applyFont="1" applyFill="1" applyBorder="1" applyAlignment="1" applyProtection="1">
      <alignment horizontal="center" vertical="center" wrapText="1"/>
      <protection hidden="1"/>
    </xf>
    <xf numFmtId="0" fontId="10" fillId="11" borderId="64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97" fillId="0" borderId="0" xfId="0" applyFont="1" applyAlignment="1" applyProtection="1">
      <alignment horizontal="center" vertical="center"/>
      <protection hidden="1"/>
    </xf>
    <xf numFmtId="0" fontId="98" fillId="0" borderId="0" xfId="0" applyFont="1" applyAlignment="1" applyProtection="1">
      <alignment horizontal="center" vertical="center"/>
      <protection hidden="1"/>
    </xf>
    <xf numFmtId="0" fontId="99" fillId="0" borderId="0" xfId="0" applyFont="1" applyAlignment="1" applyProtection="1">
      <alignment vertical="center"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0" fontId="99" fillId="0" borderId="65" xfId="0" applyFont="1" applyBorder="1" applyAlignment="1" applyProtection="1">
      <alignment horizontal="center" vertical="center" wrapText="1"/>
      <protection hidden="1"/>
    </xf>
    <xf numFmtId="0" fontId="99" fillId="0" borderId="66" xfId="0" applyFont="1" applyBorder="1" applyAlignment="1" applyProtection="1">
      <alignment horizontal="center" vertical="center" wrapText="1"/>
      <protection hidden="1"/>
    </xf>
    <xf numFmtId="2" fontId="101" fillId="0" borderId="66" xfId="0" applyNumberFormat="1" applyFont="1" applyBorder="1" applyAlignment="1" applyProtection="1">
      <alignment horizontal="center" vertical="center" wrapText="1"/>
      <protection hidden="1"/>
    </xf>
    <xf numFmtId="2" fontId="102" fillId="0" borderId="66" xfId="0" applyNumberFormat="1" applyFont="1" applyBorder="1" applyAlignment="1" applyProtection="1">
      <alignment horizontal="center" vertical="center" wrapText="1"/>
      <protection hidden="1"/>
    </xf>
    <xf numFmtId="2" fontId="99" fillId="0" borderId="66" xfId="0" applyNumberFormat="1" applyFont="1" applyBorder="1" applyAlignment="1" applyProtection="1">
      <alignment horizontal="center" vertical="center" wrapText="1"/>
      <protection hidden="1"/>
    </xf>
    <xf numFmtId="0" fontId="99" fillId="0" borderId="67" xfId="0" applyFont="1" applyBorder="1" applyAlignment="1" applyProtection="1">
      <alignment horizontal="center" vertical="center" wrapText="1"/>
      <protection hidden="1"/>
    </xf>
    <xf numFmtId="0" fontId="99" fillId="0" borderId="68" xfId="0" applyFont="1" applyBorder="1" applyAlignment="1" applyProtection="1">
      <alignment horizontal="center" vertical="center" wrapText="1"/>
      <protection hidden="1"/>
    </xf>
    <xf numFmtId="2" fontId="101" fillId="0" borderId="68" xfId="0" applyNumberFormat="1" applyFont="1" applyBorder="1" applyAlignment="1" applyProtection="1">
      <alignment horizontal="center" vertical="center" wrapText="1"/>
      <protection hidden="1"/>
    </xf>
    <xf numFmtId="2" fontId="102" fillId="0" borderId="68" xfId="0" applyNumberFormat="1" applyFont="1" applyBorder="1" applyAlignment="1" applyProtection="1">
      <alignment horizontal="center" vertical="center" wrapText="1"/>
      <protection hidden="1"/>
    </xf>
    <xf numFmtId="2" fontId="99" fillId="0" borderId="68" xfId="0" applyNumberFormat="1" applyFont="1" applyBorder="1" applyAlignment="1" applyProtection="1">
      <alignment horizontal="center" vertical="center" wrapText="1"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0" fontId="98" fillId="0" borderId="0" xfId="0" applyFont="1" applyAlignment="1" applyProtection="1">
      <alignment vertical="center"/>
      <protection hidden="1"/>
    </xf>
    <xf numFmtId="0" fontId="98" fillId="0" borderId="48" xfId="0" applyFont="1" applyBorder="1" applyAlignment="1" applyProtection="1">
      <alignment horizontal="center" vertical="center" wrapText="1"/>
      <protection hidden="1"/>
    </xf>
    <xf numFmtId="0" fontId="98" fillId="0" borderId="41" xfId="0" applyFont="1" applyBorder="1" applyAlignment="1" applyProtection="1">
      <alignment horizontal="center" vertical="center" wrapText="1"/>
      <protection hidden="1"/>
    </xf>
    <xf numFmtId="0" fontId="99" fillId="0" borderId="41" xfId="0" applyFont="1" applyBorder="1" applyAlignment="1" applyProtection="1">
      <alignment horizontal="center" vertical="center" wrapText="1"/>
      <protection hidden="1"/>
    </xf>
    <xf numFmtId="0" fontId="98" fillId="0" borderId="65" xfId="0" applyFont="1" applyBorder="1" applyAlignment="1" applyProtection="1">
      <alignment horizontal="center" vertical="center" wrapText="1"/>
      <protection hidden="1"/>
    </xf>
    <xf numFmtId="0" fontId="98" fillId="0" borderId="66" xfId="0" applyFont="1" applyBorder="1" applyAlignment="1" applyProtection="1">
      <alignment horizontal="center" vertical="center" wrapText="1"/>
      <protection hidden="1"/>
    </xf>
    <xf numFmtId="0" fontId="98" fillId="0" borderId="67" xfId="0" applyFont="1" applyBorder="1" applyAlignment="1" applyProtection="1">
      <alignment horizontal="center" vertical="center" wrapText="1"/>
      <protection hidden="1"/>
    </xf>
    <xf numFmtId="0" fontId="98" fillId="0" borderId="68" xfId="0" applyFont="1" applyBorder="1" applyAlignment="1" applyProtection="1">
      <alignment horizontal="center" vertical="center" wrapText="1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7" fillId="34" borderId="18" xfId="0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10" fillId="34" borderId="64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98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2" fillId="0" borderId="12" xfId="0" applyFont="1" applyBorder="1" applyAlignment="1" applyProtection="1">
      <alignment horizontal="center" vertical="center"/>
      <protection hidden="1"/>
    </xf>
    <xf numFmtId="0" fontId="99" fillId="0" borderId="33" xfId="0" applyFont="1" applyBorder="1" applyAlignment="1" applyProtection="1">
      <alignment horizontal="center" vertical="center" wrapText="1"/>
      <protection hidden="1"/>
    </xf>
    <xf numFmtId="0" fontId="99" fillId="0" borderId="69" xfId="0" applyFont="1" applyBorder="1" applyAlignment="1" applyProtection="1">
      <alignment horizontal="center" vertical="center" wrapText="1"/>
      <protection hidden="1"/>
    </xf>
    <xf numFmtId="2" fontId="101" fillId="0" borderId="69" xfId="0" applyNumberFormat="1" applyFont="1" applyBorder="1" applyAlignment="1" applyProtection="1">
      <alignment horizontal="center" vertical="center" wrapText="1"/>
      <protection hidden="1"/>
    </xf>
    <xf numFmtId="2" fontId="102" fillId="0" borderId="69" xfId="0" applyNumberFormat="1" applyFont="1" applyBorder="1" applyAlignment="1" applyProtection="1">
      <alignment horizontal="center" vertical="center" wrapText="1"/>
      <protection hidden="1"/>
    </xf>
    <xf numFmtId="2" fontId="99" fillId="0" borderId="69" xfId="0" applyNumberFormat="1" applyFont="1" applyBorder="1" applyAlignment="1" applyProtection="1">
      <alignment horizontal="center" vertical="center" wrapText="1"/>
      <protection hidden="1"/>
    </xf>
    <xf numFmtId="0" fontId="98" fillId="0" borderId="33" xfId="0" applyFont="1" applyBorder="1" applyAlignment="1" applyProtection="1">
      <alignment horizontal="center" vertical="center" wrapText="1"/>
      <protection hidden="1"/>
    </xf>
    <xf numFmtId="0" fontId="98" fillId="0" borderId="69" xfId="0" applyFont="1" applyBorder="1" applyAlignment="1" applyProtection="1">
      <alignment horizontal="center" vertical="center" wrapText="1"/>
      <protection hidden="1"/>
    </xf>
    <xf numFmtId="0" fontId="105" fillId="34" borderId="65" xfId="0" applyFont="1" applyFill="1" applyBorder="1" applyAlignment="1" applyProtection="1">
      <alignment horizontal="center" vertical="center" wrapText="1"/>
      <protection hidden="1"/>
    </xf>
    <xf numFmtId="0" fontId="105" fillId="34" borderId="66" xfId="0" applyFont="1" applyFill="1" applyBorder="1" applyAlignment="1" applyProtection="1">
      <alignment horizontal="center" vertical="center" wrapText="1"/>
      <protection hidden="1"/>
    </xf>
    <xf numFmtId="0" fontId="105" fillId="34" borderId="70" xfId="0" applyFont="1" applyFill="1" applyBorder="1" applyAlignment="1" applyProtection="1">
      <alignment horizontal="center" vertical="center" wrapText="1"/>
      <protection hidden="1"/>
    </xf>
    <xf numFmtId="0" fontId="98" fillId="34" borderId="71" xfId="0" applyFont="1" applyFill="1" applyBorder="1" applyAlignment="1" applyProtection="1">
      <alignment horizontal="center" vertical="center" wrapText="1"/>
      <protection hidden="1"/>
    </xf>
    <xf numFmtId="2" fontId="106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107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105" fillId="34" borderId="66" xfId="0" applyNumberFormat="1" applyFont="1" applyFill="1" applyBorder="1" applyAlignment="1" applyProtection="1">
      <alignment horizontal="center" vertical="center" wrapText="1"/>
      <protection hidden="1"/>
    </xf>
    <xf numFmtId="0" fontId="105" fillId="34" borderId="72" xfId="0" applyFont="1" applyFill="1" applyBorder="1" applyAlignment="1" applyProtection="1">
      <alignment horizontal="center" vertical="center" wrapText="1"/>
      <protection hidden="1"/>
    </xf>
    <xf numFmtId="0" fontId="105" fillId="34" borderId="73" xfId="0" applyFont="1" applyFill="1" applyBorder="1" applyAlignment="1" applyProtection="1">
      <alignment horizontal="center" vertical="center" wrapText="1"/>
      <protection hidden="1"/>
    </xf>
    <xf numFmtId="0" fontId="105" fillId="34" borderId="74" xfId="0" applyFont="1" applyFill="1" applyBorder="1" applyAlignment="1" applyProtection="1">
      <alignment horizontal="center" vertical="center" wrapText="1"/>
      <protection hidden="1"/>
    </xf>
    <xf numFmtId="2" fontId="106" fillId="34" borderId="73" xfId="0" applyNumberFormat="1" applyFont="1" applyFill="1" applyBorder="1" applyAlignment="1" applyProtection="1">
      <alignment horizontal="center" vertical="center" wrapText="1"/>
      <protection hidden="1"/>
    </xf>
    <xf numFmtId="2" fontId="107" fillId="34" borderId="73" xfId="0" applyNumberFormat="1" applyFont="1" applyFill="1" applyBorder="1" applyAlignment="1" applyProtection="1">
      <alignment horizontal="center" vertical="center" wrapText="1"/>
      <protection hidden="1"/>
    </xf>
    <xf numFmtId="2" fontId="105" fillId="34" borderId="7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 locked="0"/>
    </xf>
    <xf numFmtId="0" fontId="12" fillId="0" borderId="14" xfId="0" applyFont="1" applyBorder="1" applyAlignment="1" applyProtection="1">
      <alignment horizontal="center" vertical="center"/>
      <protection hidden="1" locked="0"/>
    </xf>
    <xf numFmtId="0" fontId="13" fillId="0" borderId="14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08" fillId="36" borderId="71" xfId="0" applyFont="1" applyFill="1" applyBorder="1" applyAlignment="1" applyProtection="1">
      <alignment horizontal="center" vertical="center" wrapText="1"/>
      <protection hidden="1"/>
    </xf>
    <xf numFmtId="0" fontId="108" fillId="36" borderId="75" xfId="0" applyFont="1" applyFill="1" applyBorder="1" applyAlignment="1" applyProtection="1">
      <alignment horizontal="center" vertical="center" wrapText="1"/>
      <protection hidden="1"/>
    </xf>
    <xf numFmtId="0" fontId="109" fillId="36" borderId="76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8" fillId="0" borderId="7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57">
      <alignment/>
      <protection/>
    </xf>
    <xf numFmtId="0" fontId="2" fillId="0" borderId="0" xfId="57" applyFont="1" applyBorder="1">
      <alignment/>
      <protection/>
    </xf>
    <xf numFmtId="0" fontId="2" fillId="0" borderId="0" xfId="57" applyFont="1">
      <alignment/>
      <protection/>
    </xf>
    <xf numFmtId="2" fontId="9" fillId="0" borderId="0" xfId="57" applyNumberFormat="1" applyFont="1" applyBorder="1" applyAlignment="1">
      <alignment horizontal="center" vertical="center"/>
      <protection/>
    </xf>
    <xf numFmtId="0" fontId="2" fillId="0" borderId="0" xfId="0" applyFont="1" applyBorder="1" applyAlignment="1" applyProtection="1">
      <alignment/>
      <protection hidden="1"/>
    </xf>
    <xf numFmtId="2" fontId="2" fillId="0" borderId="0" xfId="57" applyNumberFormat="1" applyFont="1" applyFill="1" applyBorder="1" applyAlignment="1">
      <alignment horizontal="center" vertical="center"/>
      <protection/>
    </xf>
    <xf numFmtId="0" fontId="8" fillId="0" borderId="21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3" fillId="0" borderId="0" xfId="57" applyFont="1" applyBorder="1" applyAlignment="1">
      <alignment vertical="center"/>
      <protection/>
    </xf>
    <xf numFmtId="0" fontId="98" fillId="0" borderId="0" xfId="0" applyFont="1" applyFill="1" applyBorder="1" applyAlignment="1">
      <alignment horizontal="center" vertical="center"/>
    </xf>
    <xf numFmtId="0" fontId="8" fillId="0" borderId="0" xfId="57" applyProtection="1">
      <alignment/>
      <protection hidden="1"/>
    </xf>
    <xf numFmtId="0" fontId="25" fillId="0" borderId="0" xfId="57" applyFont="1" applyFill="1" applyBorder="1" applyAlignment="1">
      <alignment horizontal="center" textRotation="90" wrapText="1"/>
      <protection/>
    </xf>
    <xf numFmtId="0" fontId="2" fillId="0" borderId="21" xfId="57" applyFont="1" applyBorder="1" applyAlignment="1">
      <alignment horizontal="center" vertical="center"/>
      <protection/>
    </xf>
    <xf numFmtId="0" fontId="110" fillId="0" borderId="14" xfId="0" applyFont="1" applyBorder="1" applyAlignment="1">
      <alignment horizontal="left" vertical="center"/>
    </xf>
    <xf numFmtId="1" fontId="92" fillId="0" borderId="14" xfId="0" applyNumberFormat="1" applyFont="1" applyBorder="1" applyAlignment="1">
      <alignment horizontal="center" vertical="center"/>
    </xf>
    <xf numFmtId="1" fontId="92" fillId="0" borderId="0" xfId="0" applyNumberFormat="1" applyFont="1" applyBorder="1" applyAlignment="1">
      <alignment horizontal="center" vertical="center"/>
    </xf>
    <xf numFmtId="0" fontId="8" fillId="0" borderId="0" xfId="57" applyAlignment="1" applyProtection="1">
      <alignment horizontal="center" vertical="center"/>
      <protection hidden="1"/>
    </xf>
    <xf numFmtId="0" fontId="6" fillId="0" borderId="0" xfId="57" applyFont="1" applyAlignment="1" applyProtection="1">
      <alignment horizontal="center" vertical="center"/>
      <protection hidden="1"/>
    </xf>
    <xf numFmtId="0" fontId="2" fillId="0" borderId="33" xfId="57" applyFont="1" applyBorder="1" applyAlignment="1">
      <alignment horizontal="center" vertical="center"/>
      <protection/>
    </xf>
    <xf numFmtId="1" fontId="9" fillId="37" borderId="14" xfId="57" applyNumberFormat="1" applyFont="1" applyFill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 vertical="center"/>
      <protection/>
    </xf>
    <xf numFmtId="1" fontId="92" fillId="0" borderId="0" xfId="0" applyNumberFormat="1" applyFont="1" applyAlignment="1">
      <alignment horizontal="center" vertical="center"/>
    </xf>
    <xf numFmtId="0" fontId="5" fillId="38" borderId="40" xfId="57" applyFont="1" applyFill="1" applyBorder="1" applyAlignment="1" applyProtection="1">
      <alignment horizontal="center"/>
      <protection hidden="1"/>
    </xf>
    <xf numFmtId="0" fontId="9" fillId="38" borderId="40" xfId="57" applyFont="1" applyFill="1" applyBorder="1" applyAlignment="1" applyProtection="1">
      <alignment horizontal="center" vertical="center"/>
      <protection hidden="1"/>
    </xf>
    <xf numFmtId="0" fontId="6" fillId="34" borderId="0" xfId="57" applyFont="1" applyFill="1" applyAlignment="1" applyProtection="1">
      <alignment horizontal="center" vertical="center"/>
      <protection hidden="1"/>
    </xf>
    <xf numFmtId="0" fontId="2" fillId="0" borderId="0" xfId="57" applyFont="1" applyBorder="1" applyAlignment="1">
      <alignment horizontal="center" vertical="center"/>
      <protection/>
    </xf>
    <xf numFmtId="2" fontId="2" fillId="0" borderId="0" xfId="57" applyNumberFormat="1" applyFont="1" applyBorder="1" applyAlignment="1">
      <alignment horizontal="center" vertical="center"/>
      <protection/>
    </xf>
    <xf numFmtId="188" fontId="2" fillId="0" borderId="0" xfId="57" applyNumberFormat="1" applyFont="1" applyBorder="1" applyAlignment="1">
      <alignment horizontal="center" vertical="center"/>
      <protection/>
    </xf>
    <xf numFmtId="0" fontId="2" fillId="0" borderId="78" xfId="57" applyFont="1" applyFill="1" applyBorder="1" applyAlignment="1">
      <alignment horizontal="center"/>
      <protection/>
    </xf>
    <xf numFmtId="0" fontId="2" fillId="0" borderId="79" xfId="57" applyFont="1" applyFill="1" applyBorder="1" applyAlignment="1">
      <alignment horizontal="center"/>
      <protection/>
    </xf>
    <xf numFmtId="0" fontId="2" fillId="0" borderId="80" xfId="57" applyFont="1" applyFill="1" applyBorder="1">
      <alignment/>
      <protection/>
    </xf>
    <xf numFmtId="0" fontId="8" fillId="0" borderId="0" xfId="57" applyFill="1" applyBorder="1">
      <alignment/>
      <protection/>
    </xf>
    <xf numFmtId="0" fontId="110" fillId="0" borderId="0" xfId="0" applyFont="1" applyFill="1" applyBorder="1" applyAlignment="1">
      <alignment horizontal="left" vertical="center"/>
    </xf>
    <xf numFmtId="1" fontId="9" fillId="0" borderId="0" xfId="57" applyNumberFormat="1" applyFont="1" applyFill="1" applyBorder="1" applyAlignment="1">
      <alignment horizontal="center" vertical="center"/>
      <protection/>
    </xf>
    <xf numFmtId="1" fontId="0" fillId="0" borderId="0" xfId="0" applyNumberFormat="1" applyFill="1" applyBorder="1" applyAlignment="1">
      <alignment horizontal="center" vertical="center"/>
    </xf>
    <xf numFmtId="1" fontId="92" fillId="0" borderId="0" xfId="0" applyNumberFormat="1" applyFont="1" applyFill="1" applyBorder="1" applyAlignment="1">
      <alignment horizontal="center" vertical="center"/>
    </xf>
    <xf numFmtId="1" fontId="2" fillId="0" borderId="0" xfId="57" applyNumberFormat="1" applyFont="1" applyBorder="1" applyAlignment="1">
      <alignment horizontal="center" vertical="center"/>
      <protection/>
    </xf>
    <xf numFmtId="1" fontId="2" fillId="0" borderId="0" xfId="57" applyNumberFormat="1" applyFont="1" applyFill="1" applyBorder="1" applyAlignment="1">
      <alignment horizontal="center" vertical="center"/>
      <protection/>
    </xf>
    <xf numFmtId="0" fontId="110" fillId="0" borderId="25" xfId="0" applyFont="1" applyBorder="1" applyAlignment="1">
      <alignment horizontal="left" vertical="center"/>
    </xf>
    <xf numFmtId="0" fontId="110" fillId="0" borderId="81" xfId="0" applyFont="1" applyFill="1" applyBorder="1" applyAlignment="1">
      <alignment horizontal="left" vertical="center"/>
    </xf>
    <xf numFmtId="1" fontId="92" fillId="0" borderId="81" xfId="0" applyNumberFormat="1" applyFont="1" applyFill="1" applyBorder="1" applyAlignment="1">
      <alignment horizontal="center" vertical="center"/>
    </xf>
    <xf numFmtId="1" fontId="28" fillId="0" borderId="81" xfId="57" applyNumberFormat="1" applyFont="1" applyFill="1" applyBorder="1" applyAlignment="1">
      <alignment horizontal="center" vertical="center"/>
      <protection/>
    </xf>
    <xf numFmtId="1" fontId="0" fillId="0" borderId="81" xfId="0" applyNumberFormat="1" applyFont="1" applyFill="1" applyBorder="1" applyAlignment="1">
      <alignment horizontal="center" vertical="center"/>
    </xf>
    <xf numFmtId="0" fontId="2" fillId="0" borderId="35" xfId="57" applyFont="1" applyBorder="1" applyAlignment="1">
      <alignment horizontal="center" vertical="center"/>
      <protection/>
    </xf>
    <xf numFmtId="0" fontId="28" fillId="0" borderId="80" xfId="57" applyFont="1" applyFill="1" applyBorder="1" applyAlignment="1">
      <alignment horizontal="center" vertical="center"/>
      <protection/>
    </xf>
    <xf numFmtId="0" fontId="28" fillId="0" borderId="82" xfId="57" applyFont="1" applyFill="1" applyBorder="1" applyAlignment="1">
      <alignment horizontal="center" vertical="center"/>
      <protection/>
    </xf>
    <xf numFmtId="0" fontId="28" fillId="0" borderId="28" xfId="57" applyFont="1" applyFill="1" applyBorder="1" applyAlignment="1">
      <alignment horizontal="center" vertical="center"/>
      <protection/>
    </xf>
    <xf numFmtId="188" fontId="28" fillId="0" borderId="82" xfId="57" applyNumberFormat="1" applyFont="1" applyFill="1" applyBorder="1" applyAlignment="1">
      <alignment horizontal="center" vertical="center"/>
      <protection/>
    </xf>
    <xf numFmtId="0" fontId="111" fillId="0" borderId="0" xfId="57" applyFont="1" applyFill="1" applyBorder="1" applyAlignment="1">
      <alignment horizontal="center" vertical="center" wrapText="1"/>
      <protection/>
    </xf>
    <xf numFmtId="0" fontId="76" fillId="0" borderId="0" xfId="0" applyFont="1" applyBorder="1" applyAlignment="1">
      <alignment/>
    </xf>
    <xf numFmtId="0" fontId="9" fillId="33" borderId="30" xfId="57" applyFont="1" applyFill="1" applyBorder="1" applyAlignment="1">
      <alignment horizontal="center" vertical="center"/>
      <protection/>
    </xf>
    <xf numFmtId="0" fontId="9" fillId="33" borderId="38" xfId="57" applyFont="1" applyFill="1" applyBorder="1" applyAlignment="1">
      <alignment horizontal="center" vertical="center"/>
      <protection/>
    </xf>
    <xf numFmtId="0" fontId="28" fillId="33" borderId="53" xfId="57" applyFont="1" applyFill="1" applyBorder="1" applyAlignment="1">
      <alignment horizontal="center" vertical="center"/>
      <protection/>
    </xf>
    <xf numFmtId="0" fontId="2" fillId="33" borderId="34" xfId="57" applyFont="1" applyFill="1" applyBorder="1" applyAlignment="1">
      <alignment horizontal="center" vertical="center"/>
      <protection/>
    </xf>
    <xf numFmtId="2" fontId="2" fillId="33" borderId="30" xfId="57" applyNumberFormat="1" applyFont="1" applyFill="1" applyBorder="1" applyAlignment="1">
      <alignment horizontal="center" vertical="center"/>
      <protection/>
    </xf>
    <xf numFmtId="2" fontId="2" fillId="33" borderId="38" xfId="57" applyNumberFormat="1" applyFont="1" applyFill="1" applyBorder="1" applyAlignment="1">
      <alignment horizontal="center" vertical="center"/>
      <protection/>
    </xf>
    <xf numFmtId="0" fontId="28" fillId="33" borderId="83" xfId="57" applyFont="1" applyFill="1" applyBorder="1" applyAlignment="1">
      <alignment horizontal="center" vertical="center"/>
      <protection/>
    </xf>
    <xf numFmtId="2" fontId="28" fillId="33" borderId="53" xfId="57" applyNumberFormat="1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8" fillId="33" borderId="28" xfId="57" applyFont="1" applyFill="1" applyBorder="1" applyAlignment="1">
      <alignment horizontal="center" vertical="center"/>
      <protection/>
    </xf>
    <xf numFmtId="2" fontId="9" fillId="33" borderId="27" xfId="57" applyNumberFormat="1" applyFont="1" applyFill="1" applyBorder="1" applyAlignment="1">
      <alignment horizontal="center" vertical="center"/>
      <protection/>
    </xf>
    <xf numFmtId="2" fontId="28" fillId="33" borderId="78" xfId="57" applyNumberFormat="1" applyFont="1" applyFill="1" applyBorder="1" applyAlignment="1">
      <alignment horizontal="center" vertical="center"/>
      <protection/>
    </xf>
    <xf numFmtId="1" fontId="2" fillId="0" borderId="14" xfId="57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9" fillId="0" borderId="14" xfId="57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0" fontId="2" fillId="0" borderId="21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2" fillId="0" borderId="14" xfId="57" applyFont="1" applyBorder="1" applyAlignment="1" applyProtection="1">
      <alignment horizontal="center" vertical="center"/>
      <protection locked="0"/>
    </xf>
    <xf numFmtId="0" fontId="2" fillId="0" borderId="33" xfId="57" applyFont="1" applyBorder="1" applyAlignment="1" applyProtection="1">
      <alignment horizontal="center" vertical="center"/>
      <protection locked="0"/>
    </xf>
    <xf numFmtId="0" fontId="2" fillId="0" borderId="32" xfId="57" applyFont="1" applyBorder="1" applyAlignment="1" applyProtection="1">
      <alignment horizontal="center" vertical="center"/>
      <protection locked="0"/>
    </xf>
    <xf numFmtId="0" fontId="2" fillId="0" borderId="36" xfId="57" applyFont="1" applyBorder="1" applyAlignment="1" applyProtection="1">
      <alignment horizontal="center" vertical="center"/>
      <protection locked="0"/>
    </xf>
    <xf numFmtId="0" fontId="2" fillId="0" borderId="25" xfId="57" applyFont="1" applyBorder="1" applyAlignment="1" applyProtection="1">
      <alignment horizontal="center" vertical="center"/>
      <protection locked="0"/>
    </xf>
    <xf numFmtId="188" fontId="2" fillId="0" borderId="31" xfId="57" applyNumberFormat="1" applyFont="1" applyBorder="1" applyAlignment="1" applyProtection="1">
      <alignment horizontal="center" vertical="center"/>
      <protection locked="0"/>
    </xf>
    <xf numFmtId="0" fontId="2" fillId="8" borderId="19" xfId="57" applyFont="1" applyFill="1" applyBorder="1" applyAlignment="1">
      <alignment horizontal="center" vertical="center"/>
      <protection/>
    </xf>
    <xf numFmtId="0" fontId="2" fillId="8" borderId="17" xfId="57" applyFont="1" applyFill="1" applyBorder="1" applyAlignment="1">
      <alignment horizontal="center" vertical="center"/>
      <protection/>
    </xf>
    <xf numFmtId="0" fontId="2" fillId="8" borderId="18" xfId="57" applyFont="1" applyFill="1" applyBorder="1" applyAlignment="1">
      <alignment horizontal="center" vertical="center"/>
      <protection/>
    </xf>
    <xf numFmtId="0" fontId="2" fillId="8" borderId="17" xfId="57" applyFont="1" applyFill="1" applyBorder="1" applyAlignment="1">
      <alignment horizontal="center" vertical="center" textRotation="90"/>
      <protection/>
    </xf>
    <xf numFmtId="0" fontId="2" fillId="8" borderId="46" xfId="57" applyFont="1" applyFill="1" applyBorder="1" applyAlignment="1">
      <alignment horizontal="center" vertical="center" textRotation="90"/>
      <protection/>
    </xf>
    <xf numFmtId="0" fontId="2" fillId="8" borderId="84" xfId="57" applyFont="1" applyFill="1" applyBorder="1" applyAlignment="1">
      <alignment horizontal="center" vertical="center"/>
      <protection/>
    </xf>
    <xf numFmtId="0" fontId="2" fillId="9" borderId="19" xfId="57" applyFont="1" applyFill="1" applyBorder="1" applyAlignment="1">
      <alignment horizontal="center" vertical="center"/>
      <protection/>
    </xf>
    <xf numFmtId="0" fontId="2" fillId="9" borderId="17" xfId="57" applyFont="1" applyFill="1" applyBorder="1" applyAlignment="1">
      <alignment horizontal="center" vertical="center"/>
      <protection/>
    </xf>
    <xf numFmtId="0" fontId="2" fillId="9" borderId="18" xfId="57" applyFont="1" applyFill="1" applyBorder="1" applyAlignment="1">
      <alignment horizontal="center" vertical="center"/>
      <protection/>
    </xf>
    <xf numFmtId="0" fontId="2" fillId="9" borderId="17" xfId="57" applyFont="1" applyFill="1" applyBorder="1" applyAlignment="1">
      <alignment horizontal="center" vertical="center" textRotation="90"/>
      <protection/>
    </xf>
    <xf numFmtId="0" fontId="2" fillId="9" borderId="46" xfId="57" applyFont="1" applyFill="1" applyBorder="1" applyAlignment="1">
      <alignment horizontal="center" vertical="center" textRotation="90"/>
      <protection/>
    </xf>
    <xf numFmtId="0" fontId="2" fillId="9" borderId="84" xfId="57" applyFont="1" applyFill="1" applyBorder="1" applyAlignment="1">
      <alignment horizontal="center" vertical="center"/>
      <protection/>
    </xf>
    <xf numFmtId="0" fontId="2" fillId="11" borderId="19" xfId="57" applyFont="1" applyFill="1" applyBorder="1" applyAlignment="1">
      <alignment horizontal="center" vertical="center"/>
      <protection/>
    </xf>
    <xf numFmtId="0" fontId="2" fillId="11" borderId="17" xfId="57" applyFont="1" applyFill="1" applyBorder="1" applyAlignment="1">
      <alignment horizontal="center" vertical="center"/>
      <protection/>
    </xf>
    <xf numFmtId="0" fontId="2" fillId="11" borderId="18" xfId="57" applyFont="1" applyFill="1" applyBorder="1" applyAlignment="1">
      <alignment horizontal="center" vertical="center"/>
      <protection/>
    </xf>
    <xf numFmtId="0" fontId="2" fillId="11" borderId="17" xfId="57" applyFont="1" applyFill="1" applyBorder="1" applyAlignment="1">
      <alignment horizontal="center" vertical="center" textRotation="90"/>
      <protection/>
    </xf>
    <xf numFmtId="0" fontId="2" fillId="11" borderId="46" xfId="57" applyFont="1" applyFill="1" applyBorder="1" applyAlignment="1">
      <alignment horizontal="center" vertical="center" textRotation="90"/>
      <protection/>
    </xf>
    <xf numFmtId="0" fontId="2" fillId="11" borderId="84" xfId="57" applyFont="1" applyFill="1" applyBorder="1" applyAlignment="1">
      <alignment horizontal="center" vertical="center"/>
      <protection/>
    </xf>
    <xf numFmtId="0" fontId="2" fillId="39" borderId="19" xfId="57" applyFont="1" applyFill="1" applyBorder="1" applyAlignment="1">
      <alignment horizontal="center" vertical="center"/>
      <protection/>
    </xf>
    <xf numFmtId="0" fontId="2" fillId="39" borderId="17" xfId="57" applyFont="1" applyFill="1" applyBorder="1" applyAlignment="1">
      <alignment horizontal="center" vertical="center"/>
      <protection/>
    </xf>
    <xf numFmtId="0" fontId="2" fillId="39" borderId="18" xfId="57" applyFont="1" applyFill="1" applyBorder="1" applyAlignment="1">
      <alignment horizontal="center" vertical="center"/>
      <protection/>
    </xf>
    <xf numFmtId="0" fontId="2" fillId="39" borderId="17" xfId="57" applyFont="1" applyFill="1" applyBorder="1" applyAlignment="1">
      <alignment horizontal="center" vertical="center" textRotation="90"/>
      <protection/>
    </xf>
    <xf numFmtId="0" fontId="2" fillId="39" borderId="46" xfId="57" applyFont="1" applyFill="1" applyBorder="1" applyAlignment="1">
      <alignment horizontal="center" vertical="center" textRotation="90"/>
      <protection/>
    </xf>
    <xf numFmtId="0" fontId="2" fillId="39" borderId="84" xfId="57" applyFont="1" applyFill="1" applyBorder="1" applyAlignment="1">
      <alignment horizontal="center" vertical="center"/>
      <protection/>
    </xf>
    <xf numFmtId="0" fontId="2" fillId="0" borderId="35" xfId="57" applyFont="1" applyBorder="1" applyAlignment="1" applyProtection="1">
      <alignment horizontal="center" vertical="center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" fillId="0" borderId="36" xfId="57" applyFont="1" applyBorder="1" applyAlignment="1" applyProtection="1">
      <alignment horizontal="center" vertical="center"/>
      <protection/>
    </xf>
    <xf numFmtId="0" fontId="2" fillId="0" borderId="25" xfId="57" applyFont="1" applyBorder="1" applyAlignment="1" applyProtection="1">
      <alignment horizontal="center" vertical="center"/>
      <protection/>
    </xf>
    <xf numFmtId="0" fontId="9" fillId="33" borderId="38" xfId="57" applyFont="1" applyFill="1" applyBorder="1" applyAlignment="1" applyProtection="1">
      <alignment horizontal="center" vertical="center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14" xfId="57" applyFont="1" applyBorder="1" applyAlignment="1" applyProtection="1">
      <alignment horizontal="center" vertical="center"/>
      <protection/>
    </xf>
    <xf numFmtId="0" fontId="2" fillId="33" borderId="34" xfId="57" applyFont="1" applyFill="1" applyBorder="1" applyAlignment="1" applyProtection="1">
      <alignment horizontal="center" vertical="center"/>
      <protection/>
    </xf>
    <xf numFmtId="2" fontId="2" fillId="33" borderId="38" xfId="57" applyNumberFormat="1" applyFont="1" applyFill="1" applyBorder="1" applyAlignment="1" applyProtection="1">
      <alignment horizontal="center" vertical="center"/>
      <protection/>
    </xf>
    <xf numFmtId="0" fontId="2" fillId="33" borderId="14" xfId="57" applyFont="1" applyFill="1" applyBorder="1" applyAlignment="1" applyProtection="1">
      <alignment horizontal="center" vertical="center"/>
      <protection/>
    </xf>
    <xf numFmtId="2" fontId="2" fillId="33" borderId="30" xfId="57" applyNumberFormat="1" applyFont="1" applyFill="1" applyBorder="1" applyAlignment="1" applyProtection="1">
      <alignment horizontal="center" vertical="center"/>
      <protection/>
    </xf>
    <xf numFmtId="188" fontId="2" fillId="0" borderId="31" xfId="57" applyNumberFormat="1" applyFont="1" applyBorder="1" applyAlignment="1" applyProtection="1">
      <alignment horizontal="center" vertical="center"/>
      <protection/>
    </xf>
    <xf numFmtId="2" fontId="9" fillId="33" borderId="27" xfId="57" applyNumberFormat="1" applyFont="1" applyFill="1" applyBorder="1" applyAlignment="1" applyProtection="1">
      <alignment horizontal="center" vertical="center"/>
      <protection/>
    </xf>
    <xf numFmtId="0" fontId="2" fillId="0" borderId="80" xfId="57" applyFont="1" applyFill="1" applyBorder="1" applyProtection="1">
      <alignment/>
      <protection/>
    </xf>
    <xf numFmtId="0" fontId="28" fillId="0" borderId="80" xfId="57" applyFont="1" applyFill="1" applyBorder="1" applyAlignment="1" applyProtection="1">
      <alignment horizontal="center" vertical="center"/>
      <protection/>
    </xf>
    <xf numFmtId="0" fontId="28" fillId="0" borderId="82" xfId="57" applyFont="1" applyFill="1" applyBorder="1" applyAlignment="1" applyProtection="1">
      <alignment horizontal="center" vertical="center"/>
      <protection/>
    </xf>
    <xf numFmtId="0" fontId="28" fillId="0" borderId="28" xfId="57" applyFont="1" applyFill="1" applyBorder="1" applyAlignment="1" applyProtection="1">
      <alignment horizontal="center" vertical="center"/>
      <protection/>
    </xf>
    <xf numFmtId="0" fontId="28" fillId="33" borderId="53" xfId="57" applyFont="1" applyFill="1" applyBorder="1" applyAlignment="1" applyProtection="1">
      <alignment horizontal="center" vertical="center"/>
      <protection/>
    </xf>
    <xf numFmtId="0" fontId="28" fillId="33" borderId="83" xfId="57" applyFont="1" applyFill="1" applyBorder="1" applyAlignment="1" applyProtection="1">
      <alignment horizontal="center" vertical="center"/>
      <protection/>
    </xf>
    <xf numFmtId="2" fontId="28" fillId="33" borderId="53" xfId="57" applyNumberFormat="1" applyFont="1" applyFill="1" applyBorder="1" applyAlignment="1" applyProtection="1">
      <alignment horizontal="center" vertical="center"/>
      <protection/>
    </xf>
    <xf numFmtId="0" fontId="28" fillId="33" borderId="28" xfId="57" applyFont="1" applyFill="1" applyBorder="1" applyAlignment="1" applyProtection="1">
      <alignment horizontal="center" vertical="center"/>
      <protection/>
    </xf>
    <xf numFmtId="188" fontId="28" fillId="0" borderId="82" xfId="57" applyNumberFormat="1" applyFont="1" applyFill="1" applyBorder="1" applyAlignment="1" applyProtection="1">
      <alignment horizontal="center" vertical="center"/>
      <protection/>
    </xf>
    <xf numFmtId="2" fontId="28" fillId="33" borderId="78" xfId="57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>
      <alignment/>
    </xf>
    <xf numFmtId="0" fontId="2" fillId="0" borderId="0" xfId="57" applyFont="1" applyBorder="1" applyAlignment="1">
      <alignment vertical="center"/>
      <protection/>
    </xf>
    <xf numFmtId="0" fontId="5" fillId="0" borderId="0" xfId="57" applyFont="1" applyBorder="1" applyAlignment="1" applyProtection="1">
      <alignment vertical="center" wrapText="1"/>
      <protection hidden="1"/>
    </xf>
    <xf numFmtId="0" fontId="22" fillId="33" borderId="58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/>
      <protection/>
    </xf>
    <xf numFmtId="0" fontId="16" fillId="33" borderId="12" xfId="57" applyFont="1" applyFill="1" applyBorder="1" applyAlignment="1">
      <alignment horizontal="center" textRotation="90" wrapText="1"/>
      <protection/>
    </xf>
    <xf numFmtId="0" fontId="29" fillId="33" borderId="12" xfId="57" applyFont="1" applyFill="1" applyBorder="1" applyAlignment="1" applyProtection="1">
      <alignment horizontal="center" textRotation="90" wrapText="1"/>
      <protection locked="0"/>
    </xf>
    <xf numFmtId="0" fontId="16" fillId="33" borderId="12" xfId="57" applyFont="1" applyFill="1" applyBorder="1" applyAlignment="1">
      <alignment horizontal="center" textRotation="90" wrapText="1"/>
      <protection/>
    </xf>
    <xf numFmtId="0" fontId="98" fillId="0" borderId="0" xfId="0" applyFont="1" applyFill="1" applyBorder="1" applyAlignment="1">
      <alignment vertical="center"/>
    </xf>
    <xf numFmtId="0" fontId="98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85" xfId="0" applyFont="1" applyBorder="1" applyAlignment="1" applyProtection="1">
      <alignment vertical="top"/>
      <protection hidden="1"/>
    </xf>
    <xf numFmtId="0" fontId="20" fillId="0" borderId="86" xfId="0" applyFont="1" applyBorder="1" applyAlignment="1" applyProtection="1">
      <alignment/>
      <protection hidden="1"/>
    </xf>
    <xf numFmtId="0" fontId="20" fillId="0" borderId="33" xfId="0" applyFont="1" applyBorder="1" applyAlignment="1" applyProtection="1">
      <alignment/>
      <protection hidden="1"/>
    </xf>
    <xf numFmtId="0" fontId="25" fillId="0" borderId="0" xfId="57" applyFont="1" applyFill="1" applyBorder="1" applyAlignment="1" applyProtection="1">
      <alignment horizontal="center" textRotation="90" wrapText="1"/>
      <protection hidden="1"/>
    </xf>
    <xf numFmtId="0" fontId="20" fillId="0" borderId="33" xfId="0" applyFont="1" applyBorder="1" applyAlignment="1" applyProtection="1">
      <alignment horizontal="center"/>
      <protection hidden="1"/>
    </xf>
    <xf numFmtId="0" fontId="20" fillId="0" borderId="85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1" fontId="92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20" fillId="0" borderId="87" xfId="0" applyFont="1" applyBorder="1" applyAlignment="1" applyProtection="1">
      <alignment vertical="top"/>
      <protection hidden="1"/>
    </xf>
    <xf numFmtId="0" fontId="20" fillId="0" borderId="84" xfId="0" applyFont="1" applyBorder="1" applyAlignment="1" applyProtection="1">
      <alignment/>
      <protection hidden="1"/>
    </xf>
    <xf numFmtId="0" fontId="20" fillId="0" borderId="65" xfId="0" applyFont="1" applyBorder="1" applyAlignment="1" applyProtection="1">
      <alignment/>
      <protection hidden="1"/>
    </xf>
    <xf numFmtId="0" fontId="2" fillId="40" borderId="88" xfId="0" applyFont="1" applyFill="1" applyBorder="1" applyAlignment="1" applyProtection="1">
      <alignment horizontal="center" vertical="center"/>
      <protection hidden="1"/>
    </xf>
    <xf numFmtId="0" fontId="2" fillId="40" borderId="89" xfId="0" applyFont="1" applyFill="1" applyBorder="1" applyAlignment="1" applyProtection="1">
      <alignment horizontal="center" vertical="center"/>
      <protection hidden="1"/>
    </xf>
    <xf numFmtId="0" fontId="2" fillId="40" borderId="90" xfId="0" applyFont="1" applyFill="1" applyBorder="1" applyAlignment="1" applyProtection="1">
      <alignment horizontal="center"/>
      <protection hidden="1"/>
    </xf>
    <xf numFmtId="0" fontId="2" fillId="40" borderId="91" xfId="0" applyFont="1" applyFill="1" applyBorder="1" applyAlignment="1" applyProtection="1">
      <alignment horizontal="center"/>
      <protection hidden="1"/>
    </xf>
    <xf numFmtId="0" fontId="2" fillId="40" borderId="92" xfId="0" applyFont="1" applyFill="1" applyBorder="1" applyAlignment="1" applyProtection="1">
      <alignment horizontal="center"/>
      <protection hidden="1"/>
    </xf>
    <xf numFmtId="0" fontId="2" fillId="40" borderId="93" xfId="0" applyFont="1" applyFill="1" applyBorder="1" applyAlignment="1" applyProtection="1">
      <alignment horizontal="center"/>
      <protection hidden="1"/>
    </xf>
    <xf numFmtId="0" fontId="2" fillId="40" borderId="88" xfId="0" applyFont="1" applyFill="1" applyBorder="1" applyAlignment="1" applyProtection="1">
      <alignment horizontal="center"/>
      <protection hidden="1"/>
    </xf>
    <xf numFmtId="0" fontId="2" fillId="40" borderId="89" xfId="0" applyFont="1" applyFill="1" applyBorder="1" applyAlignment="1" applyProtection="1">
      <alignment horizontal="center"/>
      <protection hidden="1"/>
    </xf>
    <xf numFmtId="0" fontId="2" fillId="40" borderId="88" xfId="0" applyFont="1" applyFill="1" applyBorder="1" applyAlignment="1" applyProtection="1">
      <alignment horizontal="left"/>
      <protection hidden="1"/>
    </xf>
    <xf numFmtId="0" fontId="0" fillId="40" borderId="89" xfId="0" applyFill="1" applyBorder="1" applyAlignment="1" applyProtection="1">
      <alignment horizontal="center"/>
      <protection hidden="1"/>
    </xf>
    <xf numFmtId="0" fontId="2" fillId="40" borderId="64" xfId="0" applyFont="1" applyFill="1" applyBorder="1" applyAlignment="1" applyProtection="1">
      <alignment horizontal="center"/>
      <protection hidden="1"/>
    </xf>
    <xf numFmtId="0" fontId="96" fillId="0" borderId="0" xfId="57" applyFont="1" applyAlignment="1" applyProtection="1">
      <alignment horizontal="center" vertical="center"/>
      <protection hidden="1"/>
    </xf>
    <xf numFmtId="0" fontId="82" fillId="29" borderId="0" xfId="48" applyAlignment="1" applyProtection="1">
      <alignment horizontal="center" vertical="center"/>
      <protection hidden="1"/>
    </xf>
    <xf numFmtId="0" fontId="77" fillId="26" borderId="0" xfId="39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2" fillId="40" borderId="87" xfId="0" applyFont="1" applyFill="1" applyBorder="1" applyAlignment="1" applyProtection="1">
      <alignment horizontal="center" vertical="center"/>
      <protection hidden="1"/>
    </xf>
    <xf numFmtId="0" fontId="2" fillId="40" borderId="66" xfId="0" applyFont="1" applyFill="1" applyBorder="1" applyAlignment="1" applyProtection="1">
      <alignment horizontal="center" vertical="center"/>
      <protection hidden="1"/>
    </xf>
    <xf numFmtId="0" fontId="2" fillId="40" borderId="10" xfId="0" applyFont="1" applyFill="1" applyBorder="1" applyAlignment="1" applyProtection="1">
      <alignment horizontal="center"/>
      <protection hidden="1"/>
    </xf>
    <xf numFmtId="0" fontId="2" fillId="40" borderId="31" xfId="0" applyFont="1" applyFill="1" applyBorder="1" applyAlignment="1" applyProtection="1">
      <alignment horizontal="center"/>
      <protection hidden="1"/>
    </xf>
    <xf numFmtId="0" fontId="2" fillId="40" borderId="14" xfId="0" applyFont="1" applyFill="1" applyBorder="1" applyAlignment="1" applyProtection="1">
      <alignment horizontal="center"/>
      <protection hidden="1"/>
    </xf>
    <xf numFmtId="0" fontId="2" fillId="40" borderId="30" xfId="0" applyFont="1" applyFill="1" applyBorder="1" applyAlignment="1" applyProtection="1">
      <alignment horizontal="center"/>
      <protection hidden="1"/>
    </xf>
    <xf numFmtId="0" fontId="2" fillId="40" borderId="25" xfId="0" applyFont="1" applyFill="1" applyBorder="1" applyAlignment="1" applyProtection="1">
      <alignment horizontal="center"/>
      <protection hidden="1"/>
    </xf>
    <xf numFmtId="0" fontId="2" fillId="40" borderId="19" xfId="0" applyFont="1" applyFill="1" applyBorder="1" applyAlignment="1" applyProtection="1">
      <alignment horizontal="center"/>
      <protection hidden="1"/>
    </xf>
    <xf numFmtId="0" fontId="2" fillId="40" borderId="18" xfId="0" applyFont="1" applyFill="1" applyBorder="1" applyAlignment="1" applyProtection="1">
      <alignment horizontal="center"/>
      <protection hidden="1"/>
    </xf>
    <xf numFmtId="0" fontId="2" fillId="40" borderId="65" xfId="0" applyFont="1" applyFill="1" applyBorder="1" applyAlignment="1" applyProtection="1">
      <alignment horizontal="center"/>
      <protection hidden="1"/>
    </xf>
    <xf numFmtId="0" fontId="2" fillId="41" borderId="88" xfId="0" applyFont="1" applyFill="1" applyBorder="1" applyAlignment="1" applyProtection="1">
      <alignment horizontal="center"/>
      <protection hidden="1"/>
    </xf>
    <xf numFmtId="0" fontId="2" fillId="41" borderId="90" xfId="0" applyFont="1" applyFill="1" applyBorder="1" applyAlignment="1" applyProtection="1">
      <alignment horizontal="center"/>
      <protection hidden="1"/>
    </xf>
    <xf numFmtId="0" fontId="2" fillId="41" borderId="89" xfId="0" applyFont="1" applyFill="1" applyBorder="1" applyAlignment="1" applyProtection="1">
      <alignment horizontal="center"/>
      <protection hidden="1"/>
    </xf>
    <xf numFmtId="0" fontId="2" fillId="41" borderId="88" xfId="0" applyFont="1" applyFill="1" applyBorder="1" applyAlignment="1" applyProtection="1">
      <alignment/>
      <protection hidden="1"/>
    </xf>
    <xf numFmtId="0" fontId="2" fillId="41" borderId="64" xfId="0" applyFont="1" applyFill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/>
      <protection hidden="1"/>
    </xf>
    <xf numFmtId="0" fontId="2" fillId="0" borderId="41" xfId="0" applyFont="1" applyBorder="1" applyAlignment="1" applyProtection="1">
      <alignment/>
      <protection hidden="1"/>
    </xf>
    <xf numFmtId="0" fontId="2" fillId="0" borderId="48" xfId="0" applyFont="1" applyBorder="1" applyAlignment="1" applyProtection="1">
      <alignment horizontal="right"/>
      <protection hidden="1"/>
    </xf>
    <xf numFmtId="0" fontId="2" fillId="0" borderId="40" xfId="0" applyFont="1" applyBorder="1" applyAlignment="1" applyProtection="1">
      <alignment horizontal="right"/>
      <protection hidden="1"/>
    </xf>
    <xf numFmtId="0" fontId="2" fillId="0" borderId="43" xfId="0" applyFont="1" applyBorder="1" applyAlignment="1" applyProtection="1">
      <alignment horizontal="right"/>
      <protection hidden="1"/>
    </xf>
    <xf numFmtId="0" fontId="2" fillId="0" borderId="80" xfId="0" applyFont="1" applyBorder="1" applyAlignment="1" applyProtection="1">
      <alignment horizontal="right"/>
      <protection hidden="1"/>
    </xf>
    <xf numFmtId="2" fontId="2" fillId="0" borderId="41" xfId="0" applyNumberFormat="1" applyFont="1" applyBorder="1" applyAlignment="1" applyProtection="1">
      <alignment horizontal="right"/>
      <protection hidden="1"/>
    </xf>
    <xf numFmtId="0" fontId="2" fillId="0" borderId="47" xfId="0" applyFont="1" applyBorder="1" applyAlignment="1" applyProtection="1">
      <alignment horizontal="right"/>
      <protection hidden="1"/>
    </xf>
    <xf numFmtId="2" fontId="2" fillId="0" borderId="53" xfId="0" applyNumberFormat="1" applyFont="1" applyBorder="1" applyAlignment="1" applyProtection="1">
      <alignment horizontal="right"/>
      <protection hidden="1"/>
    </xf>
    <xf numFmtId="0" fontId="2" fillId="0" borderId="42" xfId="0" applyFont="1" applyBorder="1" applyAlignment="1" applyProtection="1">
      <alignment horizontal="right"/>
      <protection hidden="1"/>
    </xf>
    <xf numFmtId="2" fontId="2" fillId="0" borderId="48" xfId="0" applyNumberFormat="1" applyFont="1" applyBorder="1" applyAlignment="1" applyProtection="1">
      <alignment horizontal="right"/>
      <protection hidden="1"/>
    </xf>
    <xf numFmtId="0" fontId="2" fillId="41" borderId="19" xfId="0" applyFont="1" applyFill="1" applyBorder="1" applyAlignment="1" applyProtection="1">
      <alignment horizontal="center"/>
      <protection hidden="1"/>
    </xf>
    <xf numFmtId="0" fontId="2" fillId="41" borderId="17" xfId="0" applyFont="1" applyFill="1" applyBorder="1" applyAlignment="1" applyProtection="1">
      <alignment horizontal="center"/>
      <protection hidden="1"/>
    </xf>
    <xf numFmtId="0" fontId="2" fillId="41" borderId="18" xfId="0" applyFont="1" applyFill="1" applyBorder="1" applyAlignment="1" applyProtection="1">
      <alignment horizontal="center"/>
      <protection hidden="1"/>
    </xf>
    <xf numFmtId="0" fontId="2" fillId="41" borderId="37" xfId="0" applyFont="1" applyFill="1" applyBorder="1" applyAlignment="1" applyProtection="1">
      <alignment horizontal="center"/>
      <protection hidden="1"/>
    </xf>
    <xf numFmtId="0" fontId="2" fillId="41" borderId="46" xfId="0" applyFont="1" applyFill="1" applyBorder="1" applyAlignment="1" applyProtection="1">
      <alignment horizontal="center"/>
      <protection hidden="1"/>
    </xf>
    <xf numFmtId="0" fontId="2" fillId="41" borderId="84" xfId="0" applyFont="1" applyFill="1" applyBorder="1" applyAlignment="1" applyProtection="1">
      <alignment horizontal="center"/>
      <protection hidden="1"/>
    </xf>
    <xf numFmtId="0" fontId="2" fillId="41" borderId="65" xfId="0" applyFont="1" applyFill="1" applyBorder="1" applyAlignment="1" applyProtection="1">
      <alignment horizont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24" fillId="0" borderId="59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 shrinkToFit="1"/>
      <protection hidden="1"/>
    </xf>
    <xf numFmtId="0" fontId="24" fillId="0" borderId="25" xfId="0" applyFont="1" applyBorder="1" applyAlignment="1" applyProtection="1">
      <alignment horizontal="center" vertical="center" shrinkToFit="1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4" fillId="0" borderId="39" xfId="0" applyFont="1" applyFill="1" applyBorder="1" applyAlignment="1" applyProtection="1">
      <alignment horizontal="center" vertical="center" shrinkToFit="1"/>
      <protection hidden="1"/>
    </xf>
    <xf numFmtId="0" fontId="24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5" fillId="0" borderId="85" xfId="0" applyFont="1" applyBorder="1" applyAlignment="1" applyProtection="1">
      <alignment/>
      <protection hidden="1"/>
    </xf>
    <xf numFmtId="0" fontId="2" fillId="0" borderId="69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horizontal="right"/>
      <protection hidden="1"/>
    </xf>
    <xf numFmtId="0" fontId="2" fillId="0" borderId="58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2" fontId="2" fillId="0" borderId="12" xfId="0" applyNumberFormat="1" applyFont="1" applyBorder="1" applyAlignment="1" applyProtection="1">
      <alignment horizontal="right"/>
      <protection hidden="1"/>
    </xf>
    <xf numFmtId="2" fontId="2" fillId="0" borderId="22" xfId="0" applyNumberFormat="1" applyFont="1" applyBorder="1" applyAlignment="1" applyProtection="1">
      <alignment horizontal="right"/>
      <protection hidden="1"/>
    </xf>
    <xf numFmtId="1" fontId="92" fillId="0" borderId="0" xfId="0" applyNumberFormat="1" applyFont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30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/>
      <protection hidden="1"/>
    </xf>
    <xf numFmtId="2" fontId="2" fillId="0" borderId="30" xfId="0" applyNumberFormat="1" applyFont="1" applyFill="1" applyBorder="1" applyAlignment="1" applyProtection="1">
      <alignment/>
      <protection hidden="1"/>
    </xf>
    <xf numFmtId="2" fontId="2" fillId="0" borderId="30" xfId="0" applyNumberFormat="1" applyFont="1" applyBorder="1" applyAlignment="1" applyProtection="1">
      <alignment/>
      <protection hidden="1"/>
    </xf>
    <xf numFmtId="2" fontId="9" fillId="0" borderId="32" xfId="0" applyNumberFormat="1" applyFont="1" applyBorder="1" applyAlignment="1" applyProtection="1">
      <alignment/>
      <protection hidden="1"/>
    </xf>
    <xf numFmtId="0" fontId="26" fillId="0" borderId="82" xfId="0" applyFont="1" applyBorder="1" applyAlignment="1" applyProtection="1">
      <alignment horizontal="center" vertical="center"/>
      <protection hidden="1"/>
    </xf>
    <xf numFmtId="0" fontId="26" fillId="0" borderId="28" xfId="0" applyFont="1" applyBorder="1" applyAlignment="1" applyProtection="1">
      <alignment horizontal="center" vertical="center"/>
      <protection hidden="1"/>
    </xf>
    <xf numFmtId="0" fontId="27" fillId="0" borderId="83" xfId="0" applyFont="1" applyBorder="1" applyAlignment="1" applyProtection="1">
      <alignment horizontal="center" vertical="center" shrinkToFit="1"/>
      <protection hidden="1"/>
    </xf>
    <xf numFmtId="0" fontId="27" fillId="0" borderId="53" xfId="0" applyFont="1" applyBorder="1" applyAlignment="1" applyProtection="1">
      <alignment horizontal="center" vertical="center"/>
      <protection hidden="1"/>
    </xf>
    <xf numFmtId="0" fontId="8" fillId="0" borderId="94" xfId="0" applyNumberFormat="1" applyFont="1" applyBorder="1" applyAlignment="1" applyProtection="1">
      <alignment horizontal="center" vertical="center"/>
      <protection hidden="1"/>
    </xf>
    <xf numFmtId="0" fontId="8" fillId="0" borderId="28" xfId="0" applyNumberFormat="1" applyFont="1" applyBorder="1" applyAlignment="1" applyProtection="1">
      <alignment horizontal="center" vertical="center"/>
      <protection hidden="1"/>
    </xf>
    <xf numFmtId="0" fontId="8" fillId="0" borderId="28" xfId="0" applyNumberFormat="1" applyFont="1" applyBorder="1" applyAlignment="1" applyProtection="1">
      <alignment horizontal="center" vertical="center" shrinkToFit="1"/>
      <protection hidden="1"/>
    </xf>
    <xf numFmtId="0" fontId="8" fillId="0" borderId="83" xfId="0" applyNumberFormat="1" applyFont="1" applyBorder="1" applyAlignment="1" applyProtection="1">
      <alignment horizontal="center" vertical="center" shrinkToFit="1"/>
      <protection hidden="1"/>
    </xf>
    <xf numFmtId="0" fontId="8" fillId="0" borderId="82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1" fontId="27" fillId="0" borderId="28" xfId="0" applyNumberFormat="1" applyFont="1" applyBorder="1" applyAlignment="1" applyProtection="1">
      <alignment horizontal="center" vertical="center" shrinkToFit="1"/>
      <protection hidden="1"/>
    </xf>
    <xf numFmtId="0" fontId="8" fillId="0" borderId="92" xfId="0" applyFont="1" applyBorder="1" applyAlignment="1" applyProtection="1">
      <alignment horizontal="center" vertical="center"/>
      <protection hidden="1"/>
    </xf>
    <xf numFmtId="0" fontId="26" fillId="0" borderId="95" xfId="0" applyFont="1" applyBorder="1" applyAlignment="1" applyProtection="1">
      <alignment horizontal="center" vertical="center"/>
      <protection hidden="1"/>
    </xf>
    <xf numFmtId="0" fontId="26" fillId="0" borderId="93" xfId="0" applyFont="1" applyBorder="1" applyAlignment="1" applyProtection="1">
      <alignment horizontal="center" vertical="center"/>
      <protection hidden="1"/>
    </xf>
    <xf numFmtId="0" fontId="5" fillId="0" borderId="96" xfId="0" applyFont="1" applyBorder="1" applyAlignment="1" applyProtection="1">
      <alignment/>
      <protection hidden="1"/>
    </xf>
    <xf numFmtId="0" fontId="2" fillId="0" borderId="97" xfId="0" applyFont="1" applyBorder="1" applyAlignment="1" applyProtection="1">
      <alignment/>
      <protection hidden="1"/>
    </xf>
    <xf numFmtId="0" fontId="2" fillId="0" borderId="35" xfId="0" applyFont="1" applyBorder="1" applyAlignment="1" applyProtection="1">
      <alignment horizontal="right"/>
      <protection hidden="1"/>
    </xf>
    <xf numFmtId="0" fontId="2" fillId="0" borderId="19" xfId="0" applyFont="1" applyBorder="1" applyAlignment="1" applyProtection="1">
      <alignment horizontal="right"/>
      <protection hidden="1"/>
    </xf>
    <xf numFmtId="0" fontId="2" fillId="0" borderId="20" xfId="0" applyFont="1" applyBorder="1" applyAlignment="1" applyProtection="1">
      <alignment horizontal="right"/>
      <protection hidden="1"/>
    </xf>
    <xf numFmtId="0" fontId="2" fillId="0" borderId="84" xfId="0" applyFont="1" applyBorder="1" applyAlignment="1" applyProtection="1">
      <alignment horizontal="right"/>
      <protection hidden="1"/>
    </xf>
    <xf numFmtId="0" fontId="2" fillId="0" borderId="16" xfId="0" applyFont="1" applyBorder="1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right"/>
      <protection hidden="1"/>
    </xf>
    <xf numFmtId="0" fontId="2" fillId="0" borderId="37" xfId="0" applyFont="1" applyBorder="1" applyAlignment="1" applyProtection="1">
      <alignment horizontal="right"/>
      <protection hidden="1"/>
    </xf>
    <xf numFmtId="2" fontId="2" fillId="0" borderId="84" xfId="0" applyNumberFormat="1" applyFont="1" applyBorder="1" applyAlignment="1" applyProtection="1">
      <alignment horizontal="right"/>
      <protection hidden="1"/>
    </xf>
    <xf numFmtId="2" fontId="2" fillId="0" borderId="18" xfId="0" applyNumberFormat="1" applyFont="1" applyBorder="1" applyAlignment="1" applyProtection="1">
      <alignment horizontal="right"/>
      <protection hidden="1"/>
    </xf>
    <xf numFmtId="2" fontId="2" fillId="0" borderId="17" xfId="0" applyNumberFormat="1" applyFont="1" applyBorder="1" applyAlignment="1" applyProtection="1">
      <alignment horizontal="right"/>
      <protection hidden="1"/>
    </xf>
    <xf numFmtId="0" fontId="2" fillId="0" borderId="33" xfId="0" applyFont="1" applyBorder="1" applyAlignment="1" applyProtection="1">
      <alignment/>
      <protection hidden="1"/>
    </xf>
    <xf numFmtId="0" fontId="8" fillId="0" borderId="32" xfId="0" applyFont="1" applyFill="1" applyBorder="1" applyAlignment="1" applyProtection="1">
      <alignment horizontal="left" vertical="center" wrapText="1"/>
      <protection hidden="1"/>
    </xf>
    <xf numFmtId="0" fontId="26" fillId="0" borderId="31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6" fillId="0" borderId="31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8" fillId="0" borderId="29" xfId="0" applyNumberFormat="1" applyFont="1" applyBorder="1" applyAlignment="1" applyProtection="1">
      <alignment horizontal="center" vertical="center"/>
      <protection hidden="1"/>
    </xf>
    <xf numFmtId="0" fontId="8" fillId="0" borderId="14" xfId="0" applyNumberFormat="1" applyFont="1" applyBorder="1" applyAlignment="1" applyProtection="1">
      <alignment horizontal="center" vertical="center"/>
      <protection hidden="1"/>
    </xf>
    <xf numFmtId="0" fontId="8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34" xfId="0" applyNumberFormat="1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1" fontId="27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26" fillId="0" borderId="30" xfId="0" applyFont="1" applyBorder="1" applyAlignment="1" applyProtection="1">
      <alignment horizontal="center" vertical="center"/>
      <protection hidden="1"/>
    </xf>
    <xf numFmtId="0" fontId="5" fillId="41" borderId="85" xfId="0" applyFont="1" applyFill="1" applyBorder="1" applyAlignment="1" applyProtection="1">
      <alignment/>
      <protection hidden="1"/>
    </xf>
    <xf numFmtId="0" fontId="2" fillId="41" borderId="69" xfId="0" applyFont="1" applyFill="1" applyBorder="1" applyAlignment="1" applyProtection="1">
      <alignment/>
      <protection hidden="1"/>
    </xf>
    <xf numFmtId="0" fontId="2" fillId="41" borderId="21" xfId="0" applyFont="1" applyFill="1" applyBorder="1" applyAlignment="1" applyProtection="1">
      <alignment horizontal="right"/>
      <protection hidden="1"/>
    </xf>
    <xf numFmtId="0" fontId="2" fillId="41" borderId="82" xfId="0" applyFont="1" applyFill="1" applyBorder="1" applyAlignment="1" applyProtection="1">
      <alignment horizontal="right"/>
      <protection hidden="1"/>
    </xf>
    <xf numFmtId="0" fontId="2" fillId="41" borderId="52" xfId="0" applyFont="1" applyFill="1" applyBorder="1" applyAlignment="1" applyProtection="1">
      <alignment horizontal="right"/>
      <protection hidden="1"/>
    </xf>
    <xf numFmtId="0" fontId="2" fillId="41" borderId="53" xfId="0" applyFont="1" applyFill="1" applyBorder="1" applyAlignment="1" applyProtection="1">
      <alignment horizontal="right"/>
      <protection hidden="1"/>
    </xf>
    <xf numFmtId="0" fontId="2" fillId="41" borderId="58" xfId="0" applyFont="1" applyFill="1" applyBorder="1" applyAlignment="1" applyProtection="1">
      <alignment horizontal="right"/>
      <protection hidden="1"/>
    </xf>
    <xf numFmtId="0" fontId="2" fillId="41" borderId="28" xfId="0" applyFont="1" applyFill="1" applyBorder="1" applyAlignment="1" applyProtection="1">
      <alignment horizontal="right"/>
      <protection hidden="1"/>
    </xf>
    <xf numFmtId="2" fontId="2" fillId="41" borderId="26" xfId="0" applyNumberFormat="1" applyFont="1" applyFill="1" applyBorder="1" applyAlignment="1" applyProtection="1">
      <alignment horizontal="right"/>
      <protection hidden="1"/>
    </xf>
    <xf numFmtId="0" fontId="2" fillId="41" borderId="23" xfId="0" applyFont="1" applyFill="1" applyBorder="1" applyAlignment="1" applyProtection="1">
      <alignment horizontal="right"/>
      <protection hidden="1"/>
    </xf>
    <xf numFmtId="2" fontId="2" fillId="41" borderId="24" xfId="0" applyNumberFormat="1" applyFont="1" applyFill="1" applyBorder="1" applyAlignment="1" applyProtection="1">
      <alignment horizontal="right"/>
      <protection hidden="1"/>
    </xf>
    <xf numFmtId="2" fontId="2" fillId="41" borderId="12" xfId="0" applyNumberFormat="1" applyFont="1" applyFill="1" applyBorder="1" applyAlignment="1" applyProtection="1">
      <alignment horizontal="right"/>
      <protection hidden="1"/>
    </xf>
    <xf numFmtId="2" fontId="2" fillId="41" borderId="22" xfId="0" applyNumberFormat="1" applyFont="1" applyFill="1" applyBorder="1" applyAlignment="1" applyProtection="1">
      <alignment horizontal="right"/>
      <protection hidden="1"/>
    </xf>
    <xf numFmtId="0" fontId="2" fillId="0" borderId="54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5" fillId="41" borderId="98" xfId="0" applyFont="1" applyFill="1" applyBorder="1" applyAlignment="1" applyProtection="1">
      <alignment/>
      <protection hidden="1"/>
    </xf>
    <xf numFmtId="0" fontId="2" fillId="41" borderId="63" xfId="0" applyFont="1" applyFill="1" applyBorder="1" applyAlignment="1" applyProtection="1">
      <alignment/>
      <protection hidden="1"/>
    </xf>
    <xf numFmtId="0" fontId="2" fillId="41" borderId="35" xfId="0" applyFont="1" applyFill="1" applyBorder="1" applyAlignment="1" applyProtection="1">
      <alignment horizontal="right"/>
      <protection hidden="1"/>
    </xf>
    <xf numFmtId="0" fontId="2" fillId="41" borderId="19" xfId="0" applyFont="1" applyFill="1" applyBorder="1" applyAlignment="1" applyProtection="1">
      <alignment horizontal="right"/>
      <protection hidden="1"/>
    </xf>
    <xf numFmtId="0" fontId="2" fillId="41" borderId="54" xfId="0" applyFont="1" applyFill="1" applyBorder="1" applyAlignment="1" applyProtection="1">
      <alignment horizontal="right"/>
      <protection hidden="1"/>
    </xf>
    <xf numFmtId="0" fontId="2" fillId="41" borderId="84" xfId="0" applyFont="1" applyFill="1" applyBorder="1" applyAlignment="1" applyProtection="1">
      <alignment horizontal="right"/>
      <protection hidden="1"/>
    </xf>
    <xf numFmtId="0" fontId="2" fillId="41" borderId="29" xfId="0" applyFont="1" applyFill="1" applyBorder="1" applyAlignment="1" applyProtection="1">
      <alignment horizontal="right"/>
      <protection hidden="1"/>
    </xf>
    <xf numFmtId="0" fontId="2" fillId="41" borderId="37" xfId="0" applyFont="1" applyFill="1" applyBorder="1" applyAlignment="1" applyProtection="1">
      <alignment horizontal="right"/>
      <protection hidden="1"/>
    </xf>
    <xf numFmtId="2" fontId="2" fillId="41" borderId="34" xfId="0" applyNumberFormat="1" applyFont="1" applyFill="1" applyBorder="1" applyAlignment="1" applyProtection="1">
      <alignment horizontal="right"/>
      <protection hidden="1"/>
    </xf>
    <xf numFmtId="0" fontId="2" fillId="41" borderId="96" xfId="0" applyFont="1" applyFill="1" applyBorder="1" applyAlignment="1" applyProtection="1">
      <alignment horizontal="right"/>
      <protection hidden="1"/>
    </xf>
    <xf numFmtId="0" fontId="2" fillId="41" borderId="17" xfId="0" applyFont="1" applyFill="1" applyBorder="1" applyAlignment="1" applyProtection="1">
      <alignment horizontal="right"/>
      <protection hidden="1"/>
    </xf>
    <xf numFmtId="0" fontId="2" fillId="41" borderId="16" xfId="0" applyFont="1" applyFill="1" applyBorder="1" applyAlignment="1" applyProtection="1">
      <alignment horizontal="right"/>
      <protection hidden="1"/>
    </xf>
    <xf numFmtId="2" fontId="2" fillId="41" borderId="18" xfId="0" applyNumberFormat="1" applyFont="1" applyFill="1" applyBorder="1" applyAlignment="1" applyProtection="1">
      <alignment horizontal="right"/>
      <protection hidden="1"/>
    </xf>
    <xf numFmtId="2" fontId="2" fillId="41" borderId="14" xfId="0" applyNumberFormat="1" applyFont="1" applyFill="1" applyBorder="1" applyAlignment="1" applyProtection="1">
      <alignment horizontal="right"/>
      <protection hidden="1"/>
    </xf>
    <xf numFmtId="2" fontId="2" fillId="41" borderId="32" xfId="0" applyNumberFormat="1" applyFont="1" applyFill="1" applyBorder="1" applyAlignment="1" applyProtection="1">
      <alignment horizontal="right"/>
      <protection hidden="1"/>
    </xf>
    <xf numFmtId="0" fontId="2" fillId="0" borderId="55" xfId="0" applyFont="1" applyBorder="1" applyAlignment="1" applyProtection="1">
      <alignment/>
      <protection hidden="1"/>
    </xf>
    <xf numFmtId="2" fontId="2" fillId="0" borderId="38" xfId="0" applyNumberFormat="1" applyFont="1" applyFill="1" applyBorder="1" applyAlignment="1" applyProtection="1">
      <alignment/>
      <protection hidden="1"/>
    </xf>
    <xf numFmtId="0" fontId="8" fillId="0" borderId="35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8" fillId="0" borderId="16" xfId="0" applyNumberFormat="1" applyFont="1" applyBorder="1" applyAlignment="1" applyProtection="1">
      <alignment horizontal="center" vertical="center"/>
      <protection hidden="1"/>
    </xf>
    <xf numFmtId="0" fontId="8" fillId="0" borderId="17" xfId="0" applyNumberFormat="1" applyFont="1" applyBorder="1" applyAlignment="1" applyProtection="1">
      <alignment horizontal="center" vertical="center"/>
      <protection hidden="1"/>
    </xf>
    <xf numFmtId="0" fontId="8" fillId="0" borderId="17" xfId="0" applyNumberFormat="1" applyFont="1" applyBorder="1" applyAlignment="1" applyProtection="1">
      <alignment horizontal="center" vertical="center" shrinkToFit="1"/>
      <protection hidden="1"/>
    </xf>
    <xf numFmtId="0" fontId="8" fillId="0" borderId="20" xfId="0" applyNumberFormat="1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1" fontId="27" fillId="0" borderId="17" xfId="0" applyNumberFormat="1" applyFont="1" applyBorder="1" applyAlignment="1" applyProtection="1">
      <alignment horizontal="center" vertical="center" shrinkToFi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2" fontId="27" fillId="0" borderId="17" xfId="0" applyNumberFormat="1" applyFont="1" applyBorder="1" applyAlignment="1" applyProtection="1">
      <alignment horizontal="center" vertical="center" shrinkToFit="1"/>
      <protection hidden="1"/>
    </xf>
    <xf numFmtId="0" fontId="2" fillId="41" borderId="57" xfId="0" applyFont="1" applyFill="1" applyBorder="1" applyAlignment="1" applyProtection="1">
      <alignment/>
      <protection hidden="1"/>
    </xf>
    <xf numFmtId="0" fontId="2" fillId="41" borderId="41" xfId="0" applyFont="1" applyFill="1" applyBorder="1" applyAlignment="1" applyProtection="1">
      <alignment/>
      <protection hidden="1"/>
    </xf>
    <xf numFmtId="0" fontId="2" fillId="41" borderId="64" xfId="0" applyFont="1" applyFill="1" applyBorder="1" applyAlignment="1" applyProtection="1">
      <alignment horizontal="right"/>
      <protection hidden="1"/>
    </xf>
    <xf numFmtId="0" fontId="2" fillId="41" borderId="99" xfId="0" applyFont="1" applyFill="1" applyBorder="1" applyAlignment="1" applyProtection="1">
      <alignment horizontal="right"/>
      <protection hidden="1"/>
    </xf>
    <xf numFmtId="0" fontId="2" fillId="41" borderId="100" xfId="0" applyFont="1" applyFill="1" applyBorder="1" applyAlignment="1" applyProtection="1">
      <alignment horizontal="right"/>
      <protection hidden="1"/>
    </xf>
    <xf numFmtId="0" fontId="2" fillId="41" borderId="44" xfId="0" applyFont="1" applyFill="1" applyBorder="1" applyAlignment="1" applyProtection="1">
      <alignment horizontal="right"/>
      <protection hidden="1"/>
    </xf>
    <xf numFmtId="0" fontId="2" fillId="41" borderId="43" xfId="0" applyFont="1" applyFill="1" applyBorder="1" applyAlignment="1" applyProtection="1">
      <alignment horizontal="right"/>
      <protection hidden="1"/>
    </xf>
    <xf numFmtId="2" fontId="2" fillId="41" borderId="43" xfId="0" applyNumberFormat="1" applyFont="1" applyFill="1" applyBorder="1" applyAlignment="1" applyProtection="1">
      <alignment horizontal="right"/>
      <protection hidden="1"/>
    </xf>
    <xf numFmtId="0" fontId="2" fillId="41" borderId="87" xfId="0" applyFont="1" applyFill="1" applyBorder="1" applyAlignment="1" applyProtection="1">
      <alignment horizontal="right"/>
      <protection hidden="1"/>
    </xf>
    <xf numFmtId="0" fontId="2" fillId="41" borderId="47" xfId="0" applyFont="1" applyFill="1" applyBorder="1" applyAlignment="1" applyProtection="1">
      <alignment horizontal="right"/>
      <protection hidden="1"/>
    </xf>
    <xf numFmtId="0" fontId="2" fillId="41" borderId="101" xfId="0" applyFont="1" applyFill="1" applyBorder="1" applyAlignment="1" applyProtection="1">
      <alignment horizontal="right"/>
      <protection hidden="1"/>
    </xf>
    <xf numFmtId="2" fontId="2" fillId="41" borderId="84" xfId="0" applyNumberFormat="1" applyFont="1" applyFill="1" applyBorder="1" applyAlignment="1" applyProtection="1">
      <alignment horizontal="right"/>
      <protection hidden="1"/>
    </xf>
    <xf numFmtId="2" fontId="2" fillId="41" borderId="48" xfId="0" applyNumberFormat="1" applyFont="1" applyFill="1" applyBorder="1" applyAlignment="1" applyProtection="1">
      <alignment horizontal="right"/>
      <protection hidden="1"/>
    </xf>
    <xf numFmtId="0" fontId="2" fillId="0" borderId="57" xfId="0" applyFont="1" applyFill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/>
      <protection hidden="1"/>
    </xf>
    <xf numFmtId="0" fontId="2" fillId="0" borderId="43" xfId="0" applyFont="1" applyFill="1" applyBorder="1" applyAlignment="1" applyProtection="1">
      <alignment/>
      <protection hidden="1"/>
    </xf>
    <xf numFmtId="0" fontId="2" fillId="0" borderId="42" xfId="0" applyFont="1" applyFill="1" applyBorder="1" applyAlignment="1" applyProtection="1">
      <alignment/>
      <protection hidden="1"/>
    </xf>
    <xf numFmtId="0" fontId="2" fillId="0" borderId="60" xfId="0" applyFont="1" applyFill="1" applyBorder="1" applyAlignment="1" applyProtection="1">
      <alignment/>
      <protection hidden="1"/>
    </xf>
    <xf numFmtId="2" fontId="2" fillId="0" borderId="44" xfId="0" applyNumberFormat="1" applyFont="1" applyFill="1" applyBorder="1" applyAlignment="1" applyProtection="1">
      <alignment/>
      <protection hidden="1"/>
    </xf>
    <xf numFmtId="2" fontId="9" fillId="0" borderId="48" xfId="0" applyNumberFormat="1" applyFont="1" applyBorder="1" applyAlignment="1" applyProtection="1">
      <alignment/>
      <protection hidden="1"/>
    </xf>
    <xf numFmtId="0" fontId="6" fillId="0" borderId="65" xfId="0" applyFont="1" applyBorder="1" applyAlignment="1" applyProtection="1">
      <alignment horizontal="left" vertical="center" wrapText="1"/>
      <protection hidden="1"/>
    </xf>
    <xf numFmtId="0" fontId="27" fillId="0" borderId="45" xfId="0" applyFont="1" applyBorder="1" applyAlignment="1" applyProtection="1">
      <alignment horizontal="center" vertical="center" shrinkToFit="1"/>
      <protection hidden="1"/>
    </xf>
    <xf numFmtId="0" fontId="27" fillId="0" borderId="37" xfId="0" applyFont="1" applyBorder="1" applyAlignment="1" applyProtection="1">
      <alignment horizontal="center" vertical="center" shrinkToFit="1"/>
      <protection hidden="1"/>
    </xf>
    <xf numFmtId="0" fontId="6" fillId="0" borderId="101" xfId="0" applyFont="1" applyBorder="1" applyAlignment="1" applyProtection="1">
      <alignment horizontal="center" vertical="center" shrinkToFit="1"/>
      <protection hidden="1"/>
    </xf>
    <xf numFmtId="1" fontId="6" fillId="0" borderId="101" xfId="0" applyNumberFormat="1" applyFont="1" applyBorder="1" applyAlignment="1" applyProtection="1">
      <alignment horizontal="center" vertical="center" shrinkToFit="1"/>
      <protection hidden="1"/>
    </xf>
    <xf numFmtId="0" fontId="5" fillId="0" borderId="102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 horizontal="right"/>
      <protection hidden="1"/>
    </xf>
    <xf numFmtId="0" fontId="2" fillId="0" borderId="94" xfId="0" applyFont="1" applyBorder="1" applyAlignment="1" applyProtection="1">
      <alignment horizontal="right"/>
      <protection hidden="1"/>
    </xf>
    <xf numFmtId="0" fontId="2" fillId="0" borderId="83" xfId="0" applyFont="1" applyBorder="1" applyAlignment="1" applyProtection="1">
      <alignment horizontal="right"/>
      <protection hidden="1"/>
    </xf>
    <xf numFmtId="0" fontId="2" fillId="0" borderId="93" xfId="0" applyFont="1" applyBorder="1" applyAlignment="1" applyProtection="1">
      <alignment horizontal="right"/>
      <protection hidden="1"/>
    </xf>
    <xf numFmtId="0" fontId="2" fillId="0" borderId="29" xfId="0" applyFont="1" applyBorder="1" applyAlignment="1" applyProtection="1">
      <alignment horizontal="right"/>
      <protection hidden="1"/>
    </xf>
    <xf numFmtId="0" fontId="2" fillId="0" borderId="92" xfId="0" applyFont="1" applyBorder="1" applyAlignment="1" applyProtection="1">
      <alignment horizontal="right"/>
      <protection hidden="1"/>
    </xf>
    <xf numFmtId="2" fontId="2" fillId="0" borderId="34" xfId="0" applyNumberFormat="1" applyFont="1" applyBorder="1" applyAlignment="1" applyProtection="1">
      <alignment horizontal="right"/>
      <protection hidden="1"/>
    </xf>
    <xf numFmtId="0" fontId="2" fillId="0" borderId="78" xfId="0" applyFont="1" applyBorder="1" applyAlignment="1" applyProtection="1">
      <alignment horizontal="right"/>
      <protection hidden="1"/>
    </xf>
    <xf numFmtId="0" fontId="2" fillId="0" borderId="79" xfId="0" applyFont="1" applyBorder="1" applyAlignment="1" applyProtection="1">
      <alignment horizontal="right"/>
      <protection hidden="1"/>
    </xf>
    <xf numFmtId="0" fontId="2" fillId="0" borderId="14" xfId="0" applyFont="1" applyBorder="1" applyAlignment="1" applyProtection="1">
      <alignment horizontal="right"/>
      <protection hidden="1"/>
    </xf>
    <xf numFmtId="2" fontId="2" fillId="0" borderId="14" xfId="0" applyNumberFormat="1" applyFont="1" applyBorder="1" applyAlignment="1" applyProtection="1">
      <alignment horizontal="right"/>
      <protection hidden="1"/>
    </xf>
    <xf numFmtId="2" fontId="2" fillId="0" borderId="32" xfId="0" applyNumberFormat="1" applyFont="1" applyBorder="1" applyAlignment="1" applyProtection="1">
      <alignment horizontal="right"/>
      <protection hidden="1"/>
    </xf>
    <xf numFmtId="0" fontId="2" fillId="0" borderId="21" xfId="57" applyFont="1" applyBorder="1" applyAlignment="1" applyProtection="1">
      <alignment horizontal="center" vertical="center"/>
      <protection/>
    </xf>
    <xf numFmtId="0" fontId="9" fillId="33" borderId="30" xfId="57" applyFont="1" applyFill="1" applyBorder="1" applyAlignment="1" applyProtection="1">
      <alignment horizontal="center" vertical="center"/>
      <protection/>
    </xf>
    <xf numFmtId="0" fontId="2" fillId="0" borderId="33" xfId="57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96" fillId="0" borderId="24" xfId="0" applyFont="1" applyBorder="1" applyAlignment="1" applyProtection="1">
      <alignment horizontal="center" vertical="center"/>
      <protection hidden="1"/>
    </xf>
    <xf numFmtId="0" fontId="82" fillId="29" borderId="58" xfId="48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77" fillId="26" borderId="12" xfId="39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96" fillId="0" borderId="30" xfId="0" applyFont="1" applyBorder="1" applyAlignment="1" applyProtection="1">
      <alignment horizontal="center" vertical="center"/>
      <protection hidden="1"/>
    </xf>
    <xf numFmtId="0" fontId="82" fillId="29" borderId="29" xfId="48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77" fillId="26" borderId="14" xfId="39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96" fillId="0" borderId="38" xfId="0" applyFont="1" applyBorder="1" applyAlignment="1" applyProtection="1">
      <alignment horizontal="center" vertical="center"/>
      <protection hidden="1"/>
    </xf>
    <xf numFmtId="0" fontId="82" fillId="29" borderId="39" xfId="48" applyBorder="1" applyAlignment="1" applyProtection="1">
      <alignment horizontal="center" vertical="center"/>
      <protection hidden="1"/>
    </xf>
    <xf numFmtId="0" fontId="77" fillId="26" borderId="25" xfId="39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Border="1" applyAlignment="1" applyProtection="1">
      <alignment horizontal="center" vertical="center" wrapText="1"/>
      <protection hidden="1"/>
    </xf>
    <xf numFmtId="2" fontId="10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5" fillId="0" borderId="0" xfId="0" applyFont="1" applyFill="1" applyBorder="1" applyAlignment="1" applyProtection="1">
      <alignment horizontal="center" vertical="center" wrapText="1"/>
      <protection hidden="1"/>
    </xf>
    <xf numFmtId="2" fontId="9" fillId="33" borderId="32" xfId="57" applyNumberFormat="1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28" fillId="0" borderId="41" xfId="57" applyFont="1" applyFill="1" applyBorder="1" applyAlignment="1">
      <alignment horizontal="center" vertical="center"/>
      <protection/>
    </xf>
    <xf numFmtId="0" fontId="28" fillId="0" borderId="42" xfId="57" applyFont="1" applyFill="1" applyBorder="1" applyAlignment="1">
      <alignment horizontal="center" vertical="center"/>
      <protection/>
    </xf>
    <xf numFmtId="0" fontId="28" fillId="0" borderId="43" xfId="57" applyFont="1" applyFill="1" applyBorder="1" applyAlignment="1">
      <alignment horizontal="center" vertical="center"/>
      <protection/>
    </xf>
    <xf numFmtId="0" fontId="28" fillId="33" borderId="44" xfId="57" applyFont="1" applyFill="1" applyBorder="1" applyAlignment="1">
      <alignment horizontal="center" vertical="center"/>
      <protection/>
    </xf>
    <xf numFmtId="0" fontId="28" fillId="33" borderId="60" xfId="57" applyFont="1" applyFill="1" applyBorder="1" applyAlignment="1">
      <alignment horizontal="center" vertical="center"/>
      <protection/>
    </xf>
    <xf numFmtId="2" fontId="28" fillId="33" borderId="44" xfId="57" applyNumberFormat="1" applyFont="1" applyFill="1" applyBorder="1" applyAlignment="1">
      <alignment horizontal="center" vertical="center"/>
      <protection/>
    </xf>
    <xf numFmtId="0" fontId="28" fillId="33" borderId="43" xfId="57" applyFont="1" applyFill="1" applyBorder="1" applyAlignment="1">
      <alignment horizontal="center" vertical="center"/>
      <protection/>
    </xf>
    <xf numFmtId="188" fontId="28" fillId="0" borderId="42" xfId="57" applyNumberFormat="1" applyFont="1" applyFill="1" applyBorder="1" applyAlignment="1">
      <alignment horizontal="center" vertical="center"/>
      <protection/>
    </xf>
    <xf numFmtId="2" fontId="28" fillId="33" borderId="48" xfId="57" applyNumberFormat="1" applyFont="1" applyFill="1" applyBorder="1" applyAlignment="1">
      <alignment horizontal="center" vertical="center"/>
      <protection/>
    </xf>
    <xf numFmtId="0" fontId="99" fillId="42" borderId="41" xfId="0" applyFont="1" applyFill="1" applyBorder="1" applyAlignment="1" applyProtection="1">
      <alignment horizontal="center" vertical="center" wrapText="1"/>
      <protection hidden="1"/>
    </xf>
    <xf numFmtId="0" fontId="99" fillId="42" borderId="66" xfId="0" applyFont="1" applyFill="1" applyBorder="1" applyAlignment="1" applyProtection="1">
      <alignment horizontal="center" vertical="center" wrapText="1"/>
      <protection hidden="1"/>
    </xf>
    <xf numFmtId="0" fontId="99" fillId="42" borderId="68" xfId="0" applyFont="1" applyFill="1" applyBorder="1" applyAlignment="1" applyProtection="1">
      <alignment horizontal="center" vertical="center" wrapText="1"/>
      <protection hidden="1"/>
    </xf>
    <xf numFmtId="0" fontId="105" fillId="42" borderId="66" xfId="0" applyFont="1" applyFill="1" applyBorder="1" applyAlignment="1" applyProtection="1">
      <alignment horizontal="center" vertical="center" wrapText="1"/>
      <protection hidden="1"/>
    </xf>
    <xf numFmtId="0" fontId="31" fillId="15" borderId="64" xfId="0" applyFont="1" applyFill="1" applyBorder="1" applyAlignment="1" applyProtection="1">
      <alignment horizontal="center" vertical="center" wrapText="1"/>
      <protection hidden="1"/>
    </xf>
    <xf numFmtId="0" fontId="30" fillId="15" borderId="64" xfId="0" applyFont="1" applyFill="1" applyBorder="1" applyAlignment="1" applyProtection="1">
      <alignment horizontal="center" vertical="center" wrapText="1"/>
      <protection hidden="1"/>
    </xf>
    <xf numFmtId="0" fontId="32" fillId="15" borderId="64" xfId="0" applyFont="1" applyFill="1" applyBorder="1" applyAlignment="1" applyProtection="1">
      <alignment horizontal="center" vertical="center" wrapText="1"/>
      <protection hidden="1"/>
    </xf>
    <xf numFmtId="1" fontId="82" fillId="29" borderId="58" xfId="48" applyNumberFormat="1" applyBorder="1" applyAlignment="1" applyProtection="1">
      <alignment horizontal="center" vertical="center"/>
      <protection hidden="1" locked="0"/>
    </xf>
    <xf numFmtId="1" fontId="0" fillId="0" borderId="12" xfId="0" applyNumberFormat="1" applyBorder="1" applyAlignment="1" applyProtection="1">
      <alignment horizontal="center" vertical="center"/>
      <protection hidden="1" locked="0"/>
    </xf>
    <xf numFmtId="1" fontId="77" fillId="26" borderId="12" xfId="39" applyNumberFormat="1" applyBorder="1" applyAlignment="1" applyProtection="1">
      <alignment horizontal="center" vertical="center"/>
      <protection hidden="1" locked="0"/>
    </xf>
    <xf numFmtId="1" fontId="82" fillId="29" borderId="29" xfId="48" applyNumberFormat="1" applyBorder="1" applyAlignment="1" applyProtection="1">
      <alignment horizontal="center" vertical="center"/>
      <protection hidden="1" locked="0"/>
    </xf>
    <xf numFmtId="1" fontId="0" fillId="0" borderId="14" xfId="0" applyNumberFormat="1" applyBorder="1" applyAlignment="1" applyProtection="1">
      <alignment horizontal="center" vertical="center"/>
      <protection hidden="1" locked="0"/>
    </xf>
    <xf numFmtId="1" fontId="77" fillId="26" borderId="14" xfId="39" applyNumberFormat="1" applyBorder="1" applyAlignment="1" applyProtection="1">
      <alignment horizontal="center" vertical="center"/>
      <protection hidden="1" locked="0"/>
    </xf>
    <xf numFmtId="1" fontId="82" fillId="29" borderId="39" xfId="48" applyNumberFormat="1" applyBorder="1" applyAlignment="1" applyProtection="1">
      <alignment horizontal="center" vertical="center"/>
      <protection hidden="1" locked="0"/>
    </xf>
    <xf numFmtId="1" fontId="0" fillId="0" borderId="25" xfId="0" applyNumberFormat="1" applyBorder="1" applyAlignment="1" applyProtection="1">
      <alignment horizontal="center" vertical="center"/>
      <protection hidden="1" locked="0"/>
    </xf>
    <xf numFmtId="1" fontId="77" fillId="26" borderId="25" xfId="39" applyNumberFormat="1" applyBorder="1" applyAlignment="1" applyProtection="1">
      <alignment horizontal="center" vertical="center"/>
      <protection hidden="1" locked="0"/>
    </xf>
    <xf numFmtId="1" fontId="6" fillId="34" borderId="47" xfId="0" applyNumberFormat="1" applyFont="1" applyFill="1" applyBorder="1" applyAlignment="1" applyProtection="1">
      <alignment horizontal="center" vertical="center"/>
      <protection hidden="1"/>
    </xf>
    <xf numFmtId="1" fontId="6" fillId="34" borderId="43" xfId="0" applyNumberFormat="1" applyFont="1" applyFill="1" applyBorder="1" applyAlignment="1" applyProtection="1">
      <alignment horizontal="center" vertical="center"/>
      <protection hidden="1"/>
    </xf>
    <xf numFmtId="1" fontId="6" fillId="34" borderId="44" xfId="0" applyNumberFormat="1" applyFont="1" applyFill="1" applyBorder="1" applyAlignment="1" applyProtection="1">
      <alignment horizontal="center" vertical="center"/>
      <protection hidden="1"/>
    </xf>
    <xf numFmtId="1" fontId="99" fillId="0" borderId="41" xfId="0" applyNumberFormat="1" applyFont="1" applyBorder="1" applyAlignment="1" applyProtection="1">
      <alignment horizontal="center" vertical="center" wrapText="1"/>
      <protection hidden="1"/>
    </xf>
    <xf numFmtId="1" fontId="99" fillId="0" borderId="66" xfId="0" applyNumberFormat="1" applyFont="1" applyBorder="1" applyAlignment="1" applyProtection="1">
      <alignment horizontal="center" vertical="center" wrapText="1"/>
      <protection hidden="1"/>
    </xf>
    <xf numFmtId="1" fontId="99" fillId="0" borderId="69" xfId="0" applyNumberFormat="1" applyFont="1" applyBorder="1" applyAlignment="1" applyProtection="1">
      <alignment horizontal="center" vertical="center" wrapText="1"/>
      <protection hidden="1"/>
    </xf>
    <xf numFmtId="1" fontId="105" fillId="34" borderId="73" xfId="0" applyNumberFormat="1" applyFont="1" applyFill="1" applyBorder="1" applyAlignment="1" applyProtection="1">
      <alignment horizontal="center" vertical="center" wrapText="1"/>
      <protection hidden="1"/>
    </xf>
    <xf numFmtId="1" fontId="105" fillId="34" borderId="74" xfId="0" applyNumberFormat="1" applyFont="1" applyFill="1" applyBorder="1" applyAlignment="1" applyProtection="1">
      <alignment horizontal="center" vertical="center" wrapText="1"/>
      <protection hidden="1"/>
    </xf>
    <xf numFmtId="1" fontId="99" fillId="0" borderId="68" xfId="0" applyNumberFormat="1" applyFont="1" applyBorder="1" applyAlignment="1" applyProtection="1">
      <alignment horizontal="center" vertical="center" wrapText="1"/>
      <protection hidden="1"/>
    </xf>
    <xf numFmtId="1" fontId="105" fillId="34" borderId="66" xfId="0" applyNumberFormat="1" applyFont="1" applyFill="1" applyBorder="1" applyAlignment="1" applyProtection="1">
      <alignment horizontal="center" vertical="center" wrapText="1"/>
      <protection hidden="1"/>
    </xf>
    <xf numFmtId="1" fontId="105" fillId="34" borderId="70" xfId="0" applyNumberFormat="1" applyFont="1" applyFill="1" applyBorder="1" applyAlignment="1" applyProtection="1">
      <alignment horizontal="center" vertical="center" wrapText="1"/>
      <protection hidden="1"/>
    </xf>
    <xf numFmtId="1" fontId="9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57" applyFont="1" applyFill="1" applyBorder="1" applyAlignment="1">
      <alignment horizontal="center" vertical="center"/>
      <protection/>
    </xf>
    <xf numFmtId="0" fontId="2" fillId="34" borderId="17" xfId="57" applyFont="1" applyFill="1" applyBorder="1" applyAlignment="1">
      <alignment horizontal="center" vertical="center"/>
      <protection/>
    </xf>
    <xf numFmtId="0" fontId="2" fillId="34" borderId="18" xfId="57" applyFont="1" applyFill="1" applyBorder="1" applyAlignment="1">
      <alignment horizontal="center" vertical="center"/>
      <protection/>
    </xf>
    <xf numFmtId="0" fontId="2" fillId="34" borderId="17" xfId="57" applyFont="1" applyFill="1" applyBorder="1" applyAlignment="1">
      <alignment horizontal="center" vertical="center" textRotation="90"/>
      <protection/>
    </xf>
    <xf numFmtId="0" fontId="2" fillId="34" borderId="46" xfId="57" applyFont="1" applyFill="1" applyBorder="1" applyAlignment="1">
      <alignment horizontal="center" vertical="center" textRotation="90"/>
      <protection/>
    </xf>
    <xf numFmtId="0" fontId="2" fillId="34" borderId="84" xfId="57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98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8" fillId="0" borderId="0" xfId="0" applyFont="1" applyFill="1" applyBorder="1" applyAlignment="1" applyProtection="1">
      <alignment horizontal="center" vertical="center" wrapText="1"/>
      <protection hidden="1"/>
    </xf>
    <xf numFmtId="0" fontId="10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vertical="top"/>
    </xf>
    <xf numFmtId="2" fontId="105" fillId="34" borderId="65" xfId="0" applyNumberFormat="1" applyFont="1" applyFill="1" applyBorder="1" applyAlignment="1" applyProtection="1">
      <alignment horizontal="center" vertical="center" wrapText="1"/>
      <protection hidden="1"/>
    </xf>
    <xf numFmtId="1" fontId="106" fillId="34" borderId="66" xfId="0" applyNumberFormat="1" applyFont="1" applyFill="1" applyBorder="1" applyAlignment="1" applyProtection="1">
      <alignment horizontal="center" vertical="center" wrapText="1"/>
      <protection hidden="1"/>
    </xf>
    <xf numFmtId="1" fontId="107" fillId="34" borderId="6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/>
      <protection hidden="1" locked="0"/>
    </xf>
    <xf numFmtId="0" fontId="2" fillId="8" borderId="78" xfId="57" applyFont="1" applyFill="1" applyBorder="1" applyAlignment="1">
      <alignment horizontal="center" vertical="center"/>
      <protection/>
    </xf>
    <xf numFmtId="0" fontId="2" fillId="8" borderId="79" xfId="57" applyFont="1" applyFill="1" applyBorder="1" applyAlignment="1">
      <alignment horizontal="center" vertical="center"/>
      <protection/>
    </xf>
    <xf numFmtId="0" fontId="2" fillId="8" borderId="80" xfId="57" applyFont="1" applyFill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2" fillId="9" borderId="78" xfId="57" applyFont="1" applyFill="1" applyBorder="1" applyAlignment="1">
      <alignment horizontal="center" vertical="center"/>
      <protection/>
    </xf>
    <xf numFmtId="0" fontId="2" fillId="9" borderId="79" xfId="57" applyFont="1" applyFill="1" applyBorder="1" applyAlignment="1">
      <alignment horizontal="center" vertical="center"/>
      <protection/>
    </xf>
    <xf numFmtId="0" fontId="2" fillId="9" borderId="80" xfId="57" applyFont="1" applyFill="1" applyBorder="1" applyAlignment="1">
      <alignment horizontal="center" vertical="center"/>
      <protection/>
    </xf>
    <xf numFmtId="0" fontId="10" fillId="13" borderId="64" xfId="57" applyFont="1" applyFill="1" applyBorder="1" applyAlignment="1" applyProtection="1">
      <alignment horizontal="center" textRotation="90" wrapText="1"/>
      <protection hidden="1"/>
    </xf>
    <xf numFmtId="0" fontId="10" fillId="13" borderId="33" xfId="57" applyFont="1" applyFill="1" applyBorder="1" applyAlignment="1" applyProtection="1">
      <alignment horizontal="center" textRotation="90" wrapText="1"/>
      <protection hidden="1"/>
    </xf>
    <xf numFmtId="0" fontId="2" fillId="0" borderId="64" xfId="57" applyFont="1" applyBorder="1" applyAlignment="1">
      <alignment horizontal="center" vertical="center"/>
      <protection/>
    </xf>
    <xf numFmtId="0" fontId="2" fillId="0" borderId="33" xfId="57" applyFont="1" applyBorder="1" applyAlignment="1">
      <alignment horizontal="center" vertical="center"/>
      <protection/>
    </xf>
    <xf numFmtId="0" fontId="2" fillId="0" borderId="65" xfId="57" applyFont="1" applyBorder="1" applyAlignment="1">
      <alignment horizontal="center" vertical="center"/>
      <protection/>
    </xf>
    <xf numFmtId="0" fontId="4" fillId="0" borderId="10" xfId="57" applyFont="1" applyBorder="1" applyAlignment="1" applyProtection="1">
      <alignment horizontal="center" vertical="center"/>
      <protection locked="0"/>
    </xf>
    <xf numFmtId="0" fontId="2" fillId="8" borderId="64" xfId="57" applyFont="1" applyFill="1" applyBorder="1" applyAlignment="1">
      <alignment horizontal="center" vertical="center"/>
      <protection/>
    </xf>
    <xf numFmtId="0" fontId="2" fillId="8" borderId="65" xfId="57" applyFont="1" applyFill="1" applyBorder="1" applyAlignment="1">
      <alignment horizontal="center" vertical="center"/>
      <protection/>
    </xf>
    <xf numFmtId="0" fontId="2" fillId="8" borderId="64" xfId="57" applyFont="1" applyFill="1" applyBorder="1" applyAlignment="1">
      <alignment horizontal="center" vertical="center" textRotation="90"/>
      <protection/>
    </xf>
    <xf numFmtId="0" fontId="2" fillId="8" borderId="65" xfId="57" applyFont="1" applyFill="1" applyBorder="1" applyAlignment="1">
      <alignment horizontal="center" vertical="center" textRotation="90"/>
      <protection/>
    </xf>
    <xf numFmtId="0" fontId="10" fillId="13" borderId="64" xfId="57" applyFont="1" applyFill="1" applyBorder="1" applyAlignment="1" applyProtection="1">
      <alignment horizontal="center" vertical="center" wrapText="1"/>
      <protection hidden="1"/>
    </xf>
    <xf numFmtId="0" fontId="10" fillId="13" borderId="33" xfId="57" applyFont="1" applyFill="1" applyBorder="1" applyAlignment="1" applyProtection="1">
      <alignment horizontal="center" vertical="center" wrapText="1"/>
      <protection hidden="1"/>
    </xf>
    <xf numFmtId="0" fontId="2" fillId="8" borderId="88" xfId="57" applyFont="1" applyFill="1" applyBorder="1" applyAlignment="1">
      <alignment horizontal="center" vertical="center" wrapText="1"/>
      <protection/>
    </xf>
    <xf numFmtId="0" fontId="2" fillId="8" borderId="87" xfId="57" applyFont="1" applyFill="1" applyBorder="1" applyAlignment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textRotation="90"/>
      <protection hidden="1"/>
    </xf>
    <xf numFmtId="0" fontId="20" fillId="0" borderId="65" xfId="0" applyFont="1" applyBorder="1" applyAlignment="1" applyProtection="1">
      <alignment horizontal="center" vertical="center" textRotation="90"/>
      <protection hidden="1"/>
    </xf>
    <xf numFmtId="0" fontId="21" fillId="0" borderId="85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69" xfId="0" applyFont="1" applyBorder="1" applyAlignment="1" applyProtection="1">
      <alignment horizontal="center" vertical="center"/>
      <protection hidden="1"/>
    </xf>
    <xf numFmtId="0" fontId="21" fillId="0" borderId="87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/>
      <protection hidden="1"/>
    </xf>
    <xf numFmtId="0" fontId="20" fillId="0" borderId="24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6" fillId="38" borderId="0" xfId="57" applyFont="1" applyFill="1" applyAlignment="1" applyProtection="1">
      <alignment horizontal="center" vertical="center"/>
      <protection hidden="1"/>
    </xf>
    <xf numFmtId="0" fontId="6" fillId="38" borderId="69" xfId="57" applyFont="1" applyFill="1" applyBorder="1" applyAlignment="1" applyProtection="1">
      <alignment horizontal="center" vertical="center"/>
      <protection hidden="1"/>
    </xf>
    <xf numFmtId="0" fontId="6" fillId="38" borderId="10" xfId="57" applyFont="1" applyFill="1" applyBorder="1" applyAlignment="1" applyProtection="1">
      <alignment horizontal="center" vertical="center"/>
      <protection hidden="1"/>
    </xf>
    <xf numFmtId="0" fontId="6" fillId="38" borderId="66" xfId="57" applyFont="1" applyFill="1" applyBorder="1" applyAlignment="1" applyProtection="1">
      <alignment horizontal="center" vertical="center"/>
      <protection hidden="1"/>
    </xf>
    <xf numFmtId="2" fontId="0" fillId="0" borderId="102" xfId="0" applyNumberFormat="1" applyBorder="1" applyAlignment="1" applyProtection="1">
      <alignment/>
      <protection hidden="1"/>
    </xf>
    <xf numFmtId="2" fontId="0" fillId="0" borderId="27" xfId="0" applyNumberFormat="1" applyBorder="1" applyAlignment="1" applyProtection="1">
      <alignment/>
      <protection hidden="1"/>
    </xf>
    <xf numFmtId="0" fontId="0" fillId="0" borderId="82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2" fontId="0" fillId="0" borderId="53" xfId="0" applyNumberFormat="1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0" fontId="8" fillId="0" borderId="29" xfId="57" applyBorder="1" applyAlignment="1">
      <alignment horizontal="center" vertical="center"/>
      <protection/>
    </xf>
    <xf numFmtId="0" fontId="2" fillId="41" borderId="64" xfId="0" applyFont="1" applyFill="1" applyBorder="1" applyAlignment="1" applyProtection="1">
      <alignment horizontal="center" vertical="center"/>
      <protection hidden="1"/>
    </xf>
    <xf numFmtId="0" fontId="2" fillId="41" borderId="65" xfId="0" applyFont="1" applyFill="1" applyBorder="1" applyAlignment="1" applyProtection="1">
      <alignment horizontal="center" vertical="center"/>
      <protection hidden="1"/>
    </xf>
    <xf numFmtId="0" fontId="2" fillId="41" borderId="64" xfId="0" applyFont="1" applyFill="1" applyBorder="1" applyAlignment="1" applyProtection="1">
      <alignment horizontal="center" vertical="center" wrapText="1"/>
      <protection hidden="1"/>
    </xf>
    <xf numFmtId="0" fontId="2" fillId="41" borderId="65" xfId="0" applyFont="1" applyFill="1" applyBorder="1" applyAlignment="1" applyProtection="1">
      <alignment horizontal="center" vertical="center" wrapText="1"/>
      <protection hidden="1"/>
    </xf>
    <xf numFmtId="0" fontId="2" fillId="9" borderId="64" xfId="57" applyFont="1" applyFill="1" applyBorder="1" applyAlignment="1">
      <alignment horizontal="center" vertical="center"/>
      <protection/>
    </xf>
    <xf numFmtId="0" fontId="2" fillId="9" borderId="65" xfId="57" applyFont="1" applyFill="1" applyBorder="1" applyAlignment="1">
      <alignment horizontal="center" vertical="center"/>
      <protection/>
    </xf>
    <xf numFmtId="0" fontId="2" fillId="9" borderId="64" xfId="57" applyFont="1" applyFill="1" applyBorder="1" applyAlignment="1">
      <alignment horizontal="center" vertical="center" textRotation="90"/>
      <protection/>
    </xf>
    <xf numFmtId="0" fontId="2" fillId="9" borderId="65" xfId="57" applyFont="1" applyFill="1" applyBorder="1" applyAlignment="1">
      <alignment horizontal="center" vertical="center" textRotation="90"/>
      <protection/>
    </xf>
    <xf numFmtId="0" fontId="5" fillId="38" borderId="64" xfId="57" applyFont="1" applyFill="1" applyBorder="1" applyAlignment="1" applyProtection="1">
      <alignment horizontal="center" vertical="center"/>
      <protection hidden="1"/>
    </xf>
    <xf numFmtId="0" fontId="5" fillId="38" borderId="33" xfId="57" applyFont="1" applyFill="1" applyBorder="1" applyAlignment="1" applyProtection="1">
      <alignment horizontal="center" vertical="center"/>
      <protection hidden="1"/>
    </xf>
    <xf numFmtId="0" fontId="5" fillId="38" borderId="65" xfId="57" applyFont="1" applyFill="1" applyBorder="1" applyAlignment="1" applyProtection="1">
      <alignment horizontal="center" vertical="center"/>
      <protection hidden="1"/>
    </xf>
    <xf numFmtId="0" fontId="5" fillId="38" borderId="88" xfId="57" applyFont="1" applyFill="1" applyBorder="1" applyAlignment="1" applyProtection="1">
      <alignment horizontal="center" vertical="center" wrapText="1"/>
      <protection hidden="1"/>
    </xf>
    <xf numFmtId="0" fontId="5" fillId="38" borderId="85" xfId="57" applyFont="1" applyFill="1" applyBorder="1" applyAlignment="1" applyProtection="1">
      <alignment horizontal="center" vertical="center" wrapText="1"/>
      <protection hidden="1"/>
    </xf>
    <xf numFmtId="0" fontId="5" fillId="38" borderId="87" xfId="57" applyFont="1" applyFill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65" xfId="0" applyFont="1" applyBorder="1" applyAlignment="1" applyProtection="1">
      <alignment horizontal="center" vertical="center" wrapText="1"/>
      <protection hidden="1"/>
    </xf>
    <xf numFmtId="0" fontId="8" fillId="0" borderId="91" xfId="0" applyFont="1" applyBorder="1" applyAlignment="1" applyProtection="1">
      <alignment horizontal="center" vertical="center" textRotation="90" wrapText="1"/>
      <protection hidden="1"/>
    </xf>
    <xf numFmtId="0" fontId="8" fillId="0" borderId="103" xfId="0" applyFont="1" applyBorder="1" applyAlignment="1" applyProtection="1">
      <alignment horizontal="center" vertical="center" textRotation="90" wrapText="1"/>
      <protection hidden="1"/>
    </xf>
    <xf numFmtId="0" fontId="8" fillId="0" borderId="45" xfId="0" applyFont="1" applyBorder="1" applyAlignment="1" applyProtection="1">
      <alignment horizontal="center" vertical="center" textRotation="90" wrapText="1"/>
      <protection hidden="1"/>
    </xf>
    <xf numFmtId="0" fontId="8" fillId="0" borderId="100" xfId="0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61" xfId="0" applyFont="1" applyBorder="1" applyAlignment="1" applyProtection="1">
      <alignment horizontal="center" vertical="center" wrapText="1"/>
      <protection hidden="1"/>
    </xf>
    <xf numFmtId="0" fontId="8" fillId="0" borderId="88" xfId="0" applyFont="1" applyBorder="1" applyAlignment="1" applyProtection="1">
      <alignment horizontal="center" vertical="center"/>
      <protection hidden="1"/>
    </xf>
    <xf numFmtId="0" fontId="8" fillId="0" borderId="90" xfId="0" applyFont="1" applyBorder="1" applyAlignment="1" applyProtection="1">
      <alignment horizontal="center" vertical="center"/>
      <protection hidden="1"/>
    </xf>
    <xf numFmtId="0" fontId="8" fillId="0" borderId="89" xfId="0" applyFont="1" applyBorder="1" applyAlignment="1" applyProtection="1">
      <alignment horizontal="center" vertical="center"/>
      <protection hidden="1"/>
    </xf>
    <xf numFmtId="0" fontId="8" fillId="0" borderId="102" xfId="0" applyFont="1" applyBorder="1" applyAlignment="1" applyProtection="1">
      <alignment horizontal="center" vertical="center"/>
      <protection hidden="1"/>
    </xf>
    <xf numFmtId="0" fontId="8" fillId="0" borderId="52" xfId="0" applyFont="1" applyBorder="1" applyAlignment="1" applyProtection="1">
      <alignment horizontal="center" vertical="center"/>
      <protection hidden="1"/>
    </xf>
    <xf numFmtId="0" fontId="8" fillId="0" borderId="61" xfId="0" applyFont="1" applyBorder="1" applyAlignment="1" applyProtection="1">
      <alignment horizontal="center" vertical="center"/>
      <protection hidden="1"/>
    </xf>
    <xf numFmtId="0" fontId="8" fillId="0" borderId="88" xfId="0" applyFont="1" applyBorder="1" applyAlignment="1" applyProtection="1">
      <alignment horizontal="center" vertical="center" wrapText="1"/>
      <protection hidden="1"/>
    </xf>
    <xf numFmtId="0" fontId="8" fillId="0" borderId="102" xfId="0" applyFont="1" applyBorder="1" applyAlignment="1" applyProtection="1">
      <alignment horizontal="center" vertical="center" wrapText="1"/>
      <protection hidden="1"/>
    </xf>
    <xf numFmtId="0" fontId="8" fillId="0" borderId="88" xfId="0" applyFont="1" applyBorder="1" applyAlignment="1" applyProtection="1">
      <alignment horizontal="center" vertical="center" wrapText="1" shrinkToFit="1"/>
      <protection hidden="1"/>
    </xf>
    <xf numFmtId="0" fontId="8" fillId="0" borderId="90" xfId="0" applyFont="1" applyBorder="1" applyAlignment="1" applyProtection="1">
      <alignment horizontal="center" vertical="center" wrapText="1" shrinkToFit="1"/>
      <protection hidden="1"/>
    </xf>
    <xf numFmtId="0" fontId="8" fillId="0" borderId="89" xfId="0" applyFont="1" applyBorder="1" applyAlignment="1" applyProtection="1">
      <alignment horizontal="center" vertical="center" wrapText="1" shrinkToFit="1"/>
      <protection hidden="1"/>
    </xf>
    <xf numFmtId="0" fontId="8" fillId="0" borderId="102" xfId="0" applyFont="1" applyBorder="1" applyAlignment="1" applyProtection="1">
      <alignment horizontal="center" vertical="center" wrapText="1" shrinkToFit="1"/>
      <protection hidden="1"/>
    </xf>
    <xf numFmtId="0" fontId="8" fillId="0" borderId="52" xfId="0" applyFont="1" applyBorder="1" applyAlignment="1" applyProtection="1">
      <alignment horizontal="center" vertical="center" wrapText="1" shrinkToFit="1"/>
      <protection hidden="1"/>
    </xf>
    <xf numFmtId="0" fontId="8" fillId="0" borderId="61" xfId="0" applyFont="1" applyBorder="1" applyAlignment="1" applyProtection="1">
      <alignment horizontal="center" vertical="center" wrapText="1"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0" fillId="0" borderId="90" xfId="0" applyBorder="1" applyAlignment="1" applyProtection="1">
      <alignment/>
      <protection hidden="1"/>
    </xf>
    <xf numFmtId="0" fontId="0" fillId="0" borderId="89" xfId="0" applyBorder="1" applyAlignment="1" applyProtection="1">
      <alignment/>
      <protection hidden="1"/>
    </xf>
    <xf numFmtId="0" fontId="0" fillId="0" borderId="102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5" fillId="0" borderId="88" xfId="57" applyFont="1" applyBorder="1" applyAlignment="1" applyProtection="1">
      <alignment horizontal="center" vertical="center" wrapText="1"/>
      <protection hidden="1" locked="0"/>
    </xf>
    <xf numFmtId="0" fontId="5" fillId="0" borderId="85" xfId="57" applyFont="1" applyBorder="1" applyAlignment="1" applyProtection="1">
      <alignment horizontal="center" vertical="center" wrapText="1"/>
      <protection hidden="1" locked="0"/>
    </xf>
    <xf numFmtId="0" fontId="5" fillId="0" borderId="87" xfId="57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/>
      <protection hidden="1"/>
    </xf>
    <xf numFmtId="0" fontId="0" fillId="0" borderId="103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04" xfId="0" applyBorder="1" applyAlignment="1" applyProtection="1">
      <alignment/>
      <protection hidden="1"/>
    </xf>
    <xf numFmtId="0" fontId="2" fillId="41" borderId="78" xfId="0" applyFont="1" applyFill="1" applyBorder="1" applyAlignment="1" applyProtection="1">
      <alignment horizontal="center"/>
      <protection hidden="1"/>
    </xf>
    <xf numFmtId="0" fontId="2" fillId="41" borderId="79" xfId="0" applyFont="1" applyFill="1" applyBorder="1" applyAlignment="1" applyProtection="1">
      <alignment horizontal="center"/>
      <protection hidden="1"/>
    </xf>
    <xf numFmtId="0" fontId="2" fillId="41" borderId="80" xfId="0" applyFont="1" applyFill="1" applyBorder="1" applyAlignment="1" applyProtection="1">
      <alignment horizontal="center"/>
      <protection hidden="1"/>
    </xf>
    <xf numFmtId="0" fontId="0" fillId="0" borderId="56" xfId="0" applyBorder="1" applyAlignment="1" applyProtection="1">
      <alignment/>
      <protection hidden="1"/>
    </xf>
    <xf numFmtId="0" fontId="0" fillId="0" borderId="98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2" fontId="9" fillId="0" borderId="55" xfId="57" applyNumberFormat="1" applyFont="1" applyBorder="1" applyAlignment="1">
      <alignment horizontal="center" vertical="center"/>
      <protection/>
    </xf>
    <xf numFmtId="2" fontId="9" fillId="0" borderId="0" xfId="57" applyNumberFormat="1" applyFont="1" applyBorder="1" applyAlignment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 wrapText="1"/>
      <protection hidden="1"/>
    </xf>
    <xf numFmtId="0" fontId="5" fillId="0" borderId="69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38" borderId="64" xfId="57" applyFont="1" applyFill="1" applyBorder="1" applyAlignment="1" applyProtection="1">
      <alignment horizontal="center" vertical="center" wrapText="1"/>
      <protection hidden="1"/>
    </xf>
    <xf numFmtId="0" fontId="5" fillId="38" borderId="33" xfId="57" applyFont="1" applyFill="1" applyBorder="1" applyAlignment="1" applyProtection="1">
      <alignment horizontal="center" vertical="center" wrapText="1"/>
      <protection hidden="1"/>
    </xf>
    <xf numFmtId="0" fontId="5" fillId="38" borderId="65" xfId="57" applyFont="1" applyFill="1" applyBorder="1" applyAlignment="1" applyProtection="1">
      <alignment horizontal="center" vertical="center" wrapText="1"/>
      <protection hidden="1"/>
    </xf>
    <xf numFmtId="0" fontId="8" fillId="0" borderId="0" xfId="57" applyFill="1" applyBorder="1" applyAlignment="1">
      <alignment horizontal="center" vertical="center"/>
      <protection/>
    </xf>
    <xf numFmtId="0" fontId="4" fillId="0" borderId="10" xfId="57" applyFont="1" applyBorder="1" applyAlignment="1" applyProtection="1">
      <alignment horizontal="center" vertical="center"/>
      <protection/>
    </xf>
    <xf numFmtId="0" fontId="2" fillId="11" borderId="78" xfId="57" applyFont="1" applyFill="1" applyBorder="1" applyAlignment="1">
      <alignment horizontal="center" vertical="center"/>
      <protection/>
    </xf>
    <xf numFmtId="0" fontId="2" fillId="11" borderId="79" xfId="57" applyFont="1" applyFill="1" applyBorder="1" applyAlignment="1">
      <alignment horizontal="center" vertical="center"/>
      <protection/>
    </xf>
    <xf numFmtId="0" fontId="2" fillId="11" borderId="80" xfId="57" applyFont="1" applyFill="1" applyBorder="1" applyAlignment="1">
      <alignment horizontal="center" vertical="center"/>
      <protection/>
    </xf>
    <xf numFmtId="0" fontId="2" fillId="11" borderId="88" xfId="57" applyFont="1" applyFill="1" applyBorder="1" applyAlignment="1">
      <alignment horizontal="center" vertical="center" wrapText="1"/>
      <protection/>
    </xf>
    <xf numFmtId="0" fontId="2" fillId="11" borderId="87" xfId="57" applyFont="1" applyFill="1" applyBorder="1" applyAlignment="1">
      <alignment horizontal="center" vertical="center" wrapText="1"/>
      <protection/>
    </xf>
    <xf numFmtId="0" fontId="2" fillId="9" borderId="88" xfId="57" applyFont="1" applyFill="1" applyBorder="1" applyAlignment="1">
      <alignment horizontal="center" vertical="center" wrapText="1"/>
      <protection/>
    </xf>
    <xf numFmtId="0" fontId="2" fillId="9" borderId="87" xfId="57" applyFont="1" applyFill="1" applyBorder="1" applyAlignment="1">
      <alignment horizontal="center" vertical="center" wrapText="1"/>
      <protection/>
    </xf>
    <xf numFmtId="0" fontId="2" fillId="11" borderId="64" xfId="57" applyFont="1" applyFill="1" applyBorder="1" applyAlignment="1">
      <alignment horizontal="center" vertical="center"/>
      <protection/>
    </xf>
    <xf numFmtId="0" fontId="2" fillId="11" borderId="65" xfId="57" applyFont="1" applyFill="1" applyBorder="1" applyAlignment="1">
      <alignment horizontal="center" vertical="center"/>
      <protection/>
    </xf>
    <xf numFmtId="0" fontId="2" fillId="11" borderId="64" xfId="57" applyFont="1" applyFill="1" applyBorder="1" applyAlignment="1">
      <alignment horizontal="center" vertical="center" textRotation="90"/>
      <protection/>
    </xf>
    <xf numFmtId="0" fontId="2" fillId="11" borderId="65" xfId="57" applyFont="1" applyFill="1" applyBorder="1" applyAlignment="1">
      <alignment horizontal="center" vertical="center" textRotation="90"/>
      <protection/>
    </xf>
    <xf numFmtId="0" fontId="3" fillId="0" borderId="10" xfId="57" applyFont="1" applyBorder="1" applyAlignment="1" applyProtection="1">
      <alignment horizontal="center" vertical="center"/>
      <protection locked="0"/>
    </xf>
    <xf numFmtId="0" fontId="5" fillId="0" borderId="88" xfId="57" applyFont="1" applyBorder="1" applyAlignment="1" applyProtection="1">
      <alignment horizontal="center" vertical="center" wrapText="1"/>
      <protection hidden="1"/>
    </xf>
    <xf numFmtId="0" fontId="5" fillId="0" borderId="85" xfId="57" applyFont="1" applyBorder="1" applyAlignment="1" applyProtection="1">
      <alignment horizontal="center" vertical="center" wrapText="1"/>
      <protection hidden="1"/>
    </xf>
    <xf numFmtId="0" fontId="5" fillId="0" borderId="87" xfId="57" applyFont="1" applyBorder="1" applyAlignment="1" applyProtection="1">
      <alignment horizontal="center" vertical="center" wrapText="1"/>
      <protection hidden="1"/>
    </xf>
    <xf numFmtId="0" fontId="2" fillId="39" borderId="78" xfId="57" applyFont="1" applyFill="1" applyBorder="1" applyAlignment="1">
      <alignment horizontal="center" vertical="center"/>
      <protection/>
    </xf>
    <xf numFmtId="0" fontId="2" fillId="39" borderId="79" xfId="57" applyFont="1" applyFill="1" applyBorder="1" applyAlignment="1">
      <alignment horizontal="center" vertical="center"/>
      <protection/>
    </xf>
    <xf numFmtId="0" fontId="2" fillId="39" borderId="80" xfId="57" applyFont="1" applyFill="1" applyBorder="1" applyAlignment="1">
      <alignment horizontal="center" vertical="center"/>
      <protection/>
    </xf>
    <xf numFmtId="0" fontId="2" fillId="39" borderId="64" xfId="57" applyFont="1" applyFill="1" applyBorder="1" applyAlignment="1">
      <alignment horizontal="center" vertical="center"/>
      <protection/>
    </xf>
    <xf numFmtId="0" fontId="2" fillId="39" borderId="65" xfId="57" applyFont="1" applyFill="1" applyBorder="1" applyAlignment="1">
      <alignment horizontal="center" vertical="center"/>
      <protection/>
    </xf>
    <xf numFmtId="0" fontId="2" fillId="39" borderId="64" xfId="57" applyFont="1" applyFill="1" applyBorder="1" applyAlignment="1">
      <alignment horizontal="center" vertical="center" textRotation="90"/>
      <protection/>
    </xf>
    <xf numFmtId="0" fontId="2" fillId="39" borderId="65" xfId="57" applyFont="1" applyFill="1" applyBorder="1" applyAlignment="1">
      <alignment horizontal="center" vertical="center" textRotation="90"/>
      <protection/>
    </xf>
    <xf numFmtId="0" fontId="2" fillId="39" borderId="88" xfId="57" applyFont="1" applyFill="1" applyBorder="1" applyAlignment="1">
      <alignment horizontal="center" vertical="center" wrapText="1"/>
      <protection/>
    </xf>
    <xf numFmtId="0" fontId="2" fillId="39" borderId="87" xfId="57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right" vertical="center"/>
      <protection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11" fillId="34" borderId="33" xfId="0" applyFont="1" applyFill="1" applyBorder="1" applyAlignment="1" applyProtection="1">
      <alignment horizontal="center" vertical="center" wrapText="1"/>
      <protection hidden="1"/>
    </xf>
    <xf numFmtId="0" fontId="11" fillId="34" borderId="65" xfId="0" applyFont="1" applyFill="1" applyBorder="1" applyAlignment="1" applyProtection="1">
      <alignment horizontal="center" vertical="center" wrapText="1"/>
      <protection hidden="1"/>
    </xf>
    <xf numFmtId="0" fontId="5" fillId="0" borderId="88" xfId="0" applyFont="1" applyFill="1" applyBorder="1" applyAlignment="1" applyProtection="1">
      <alignment horizontal="center" vertical="center" wrapText="1"/>
      <protection hidden="1"/>
    </xf>
    <xf numFmtId="0" fontId="5" fillId="0" borderId="89" xfId="0" applyFont="1" applyFill="1" applyBorder="1" applyAlignment="1" applyProtection="1">
      <alignment horizontal="center" vertical="center" wrapText="1"/>
      <protection hidden="1"/>
    </xf>
    <xf numFmtId="0" fontId="5" fillId="0" borderId="85" xfId="0" applyFont="1" applyFill="1" applyBorder="1" applyAlignment="1" applyProtection="1">
      <alignment horizontal="center" vertical="center" wrapText="1"/>
      <protection hidden="1"/>
    </xf>
    <xf numFmtId="0" fontId="5" fillId="0" borderId="69" xfId="0" applyFont="1" applyFill="1" applyBorder="1" applyAlignment="1" applyProtection="1">
      <alignment horizontal="center" vertical="center" wrapText="1"/>
      <protection hidden="1"/>
    </xf>
    <xf numFmtId="0" fontId="5" fillId="0" borderId="87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9" fillId="43" borderId="40" xfId="0" applyFont="1" applyFill="1" applyBorder="1" applyAlignment="1" applyProtection="1">
      <alignment horizontal="center" vertical="center" wrapText="1"/>
      <protection hidden="1"/>
    </xf>
    <xf numFmtId="0" fontId="9" fillId="43" borderId="41" xfId="0" applyFont="1" applyFill="1" applyBorder="1" applyAlignment="1" applyProtection="1">
      <alignment horizontal="center" vertical="center" wrapText="1"/>
      <protection hidden="1"/>
    </xf>
    <xf numFmtId="0" fontId="5" fillId="11" borderId="100" xfId="0" applyFont="1" applyFill="1" applyBorder="1" applyAlignment="1" applyProtection="1">
      <alignment horizontal="center" vertical="center"/>
      <protection hidden="1"/>
    </xf>
    <xf numFmtId="0" fontId="5" fillId="11" borderId="89" xfId="0" applyFont="1" applyFill="1" applyBorder="1" applyAlignment="1" applyProtection="1">
      <alignment horizontal="center" vertical="center"/>
      <protection hidden="1"/>
    </xf>
    <xf numFmtId="0" fontId="5" fillId="11" borderId="104" xfId="0" applyFont="1" applyFill="1" applyBorder="1" applyAlignment="1" applyProtection="1">
      <alignment horizontal="center" vertical="center"/>
      <protection hidden="1"/>
    </xf>
    <xf numFmtId="0" fontId="5" fillId="11" borderId="69" xfId="0" applyFont="1" applyFill="1" applyBorder="1" applyAlignment="1" applyProtection="1">
      <alignment horizontal="center" vertical="center"/>
      <protection hidden="1"/>
    </xf>
    <xf numFmtId="0" fontId="5" fillId="11" borderId="46" xfId="0" applyFont="1" applyFill="1" applyBorder="1" applyAlignment="1" applyProtection="1">
      <alignment horizontal="center" vertical="center"/>
      <protection hidden="1"/>
    </xf>
    <xf numFmtId="0" fontId="5" fillId="11" borderId="66" xfId="0" applyFont="1" applyFill="1" applyBorder="1" applyAlignment="1" applyProtection="1">
      <alignment horizontal="center" vertical="center"/>
      <protection hidden="1"/>
    </xf>
    <xf numFmtId="0" fontId="5" fillId="10" borderId="100" xfId="0" applyFont="1" applyFill="1" applyBorder="1" applyAlignment="1" applyProtection="1">
      <alignment horizontal="center" vertical="center"/>
      <protection hidden="1"/>
    </xf>
    <xf numFmtId="0" fontId="5" fillId="10" borderId="89" xfId="0" applyFont="1" applyFill="1" applyBorder="1" applyAlignment="1" applyProtection="1">
      <alignment horizontal="center" vertical="center"/>
      <protection hidden="1"/>
    </xf>
    <xf numFmtId="0" fontId="5" fillId="10" borderId="104" xfId="0" applyFont="1" applyFill="1" applyBorder="1" applyAlignment="1" applyProtection="1">
      <alignment horizontal="center" vertical="center"/>
      <protection hidden="1"/>
    </xf>
    <xf numFmtId="0" fontId="5" fillId="10" borderId="69" xfId="0" applyFont="1" applyFill="1" applyBorder="1" applyAlignment="1" applyProtection="1">
      <alignment horizontal="center" vertical="center"/>
      <protection hidden="1"/>
    </xf>
    <xf numFmtId="0" fontId="5" fillId="10" borderId="46" xfId="0" applyFont="1" applyFill="1" applyBorder="1" applyAlignment="1" applyProtection="1">
      <alignment horizontal="center" vertical="center"/>
      <protection hidden="1"/>
    </xf>
    <xf numFmtId="0" fontId="5" fillId="10" borderId="66" xfId="0" applyFont="1" applyFill="1" applyBorder="1" applyAlignment="1" applyProtection="1">
      <alignment horizontal="center" vertical="center"/>
      <protection hidden="1"/>
    </xf>
    <xf numFmtId="0" fontId="5" fillId="43" borderId="88" xfId="0" applyFont="1" applyFill="1" applyBorder="1" applyAlignment="1" applyProtection="1">
      <alignment horizontal="center" vertical="center" wrapText="1"/>
      <protection hidden="1"/>
    </xf>
    <xf numFmtId="0" fontId="5" fillId="43" borderId="89" xfId="0" applyFont="1" applyFill="1" applyBorder="1" applyAlignment="1" applyProtection="1">
      <alignment horizontal="center" vertical="center" wrapText="1"/>
      <protection hidden="1"/>
    </xf>
    <xf numFmtId="0" fontId="5" fillId="43" borderId="85" xfId="0" applyFont="1" applyFill="1" applyBorder="1" applyAlignment="1" applyProtection="1">
      <alignment horizontal="center" vertical="center" wrapText="1"/>
      <protection hidden="1"/>
    </xf>
    <xf numFmtId="0" fontId="5" fillId="43" borderId="69" xfId="0" applyFont="1" applyFill="1" applyBorder="1" applyAlignment="1" applyProtection="1">
      <alignment horizontal="center" vertical="center" wrapText="1"/>
      <protection hidden="1"/>
    </xf>
    <xf numFmtId="0" fontId="5" fillId="43" borderId="87" xfId="0" applyFont="1" applyFill="1" applyBorder="1" applyAlignment="1" applyProtection="1">
      <alignment horizontal="center" vertical="center" wrapText="1"/>
      <protection hidden="1"/>
    </xf>
    <xf numFmtId="0" fontId="5" fillId="43" borderId="66" xfId="0" applyFont="1" applyFill="1" applyBorder="1" applyAlignment="1" applyProtection="1">
      <alignment horizontal="center" vertical="center" wrapText="1"/>
      <protection hidden="1"/>
    </xf>
    <xf numFmtId="0" fontId="9" fillId="43" borderId="40" xfId="0" applyFont="1" applyFill="1" applyBorder="1" applyAlignment="1" applyProtection="1">
      <alignment horizontal="center" vertical="center"/>
      <protection hidden="1"/>
    </xf>
    <xf numFmtId="0" fontId="9" fillId="43" borderId="41" xfId="0" applyFont="1" applyFill="1" applyBorder="1" applyAlignment="1" applyProtection="1">
      <alignment horizontal="center" vertical="center"/>
      <protection hidden="1"/>
    </xf>
    <xf numFmtId="0" fontId="9" fillId="10" borderId="40" xfId="0" applyFont="1" applyFill="1" applyBorder="1" applyAlignment="1" applyProtection="1">
      <alignment horizontal="center" vertical="center"/>
      <protection hidden="1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11" fillId="34" borderId="64" xfId="0" applyFont="1" applyFill="1" applyBorder="1" applyAlignment="1" applyProtection="1">
      <alignment vertical="center" wrapText="1"/>
      <protection hidden="1"/>
    </xf>
    <xf numFmtId="0" fontId="11" fillId="34" borderId="33" xfId="0" applyFont="1" applyFill="1" applyBorder="1" applyAlignment="1" applyProtection="1">
      <alignment vertical="center" wrapText="1"/>
      <protection hidden="1"/>
    </xf>
    <xf numFmtId="0" fontId="11" fillId="34" borderId="65" xfId="0" applyFont="1" applyFill="1" applyBorder="1" applyAlignment="1" applyProtection="1">
      <alignment vertical="center" wrapText="1"/>
      <protection hidden="1"/>
    </xf>
    <xf numFmtId="0" fontId="7" fillId="34" borderId="88" xfId="0" applyFont="1" applyFill="1" applyBorder="1" applyAlignment="1" applyProtection="1">
      <alignment horizontal="center" vertical="center" wrapText="1"/>
      <protection hidden="1"/>
    </xf>
    <xf numFmtId="0" fontId="7" fillId="34" borderId="89" xfId="0" applyFont="1" applyFill="1" applyBorder="1" applyAlignment="1" applyProtection="1">
      <alignment horizontal="center" vertical="center" wrapText="1"/>
      <protection hidden="1"/>
    </xf>
    <xf numFmtId="0" fontId="7" fillId="34" borderId="85" xfId="0" applyFont="1" applyFill="1" applyBorder="1" applyAlignment="1" applyProtection="1">
      <alignment horizontal="center" vertical="center" wrapText="1"/>
      <protection hidden="1"/>
    </xf>
    <xf numFmtId="0" fontId="7" fillId="34" borderId="69" xfId="0" applyFont="1" applyFill="1" applyBorder="1" applyAlignment="1" applyProtection="1">
      <alignment horizontal="center" vertical="center" wrapText="1"/>
      <protection hidden="1"/>
    </xf>
    <xf numFmtId="0" fontId="7" fillId="34" borderId="87" xfId="0" applyFont="1" applyFill="1" applyBorder="1" applyAlignment="1" applyProtection="1">
      <alignment horizontal="center" vertical="center" wrapText="1"/>
      <protection hidden="1"/>
    </xf>
    <xf numFmtId="0" fontId="7" fillId="34" borderId="66" xfId="0" applyFont="1" applyFill="1" applyBorder="1" applyAlignment="1" applyProtection="1">
      <alignment horizontal="center" vertical="center" wrapText="1"/>
      <protection hidden="1"/>
    </xf>
    <xf numFmtId="0" fontId="10" fillId="34" borderId="64" xfId="0" applyFont="1" applyFill="1" applyBorder="1" applyAlignment="1" applyProtection="1">
      <alignment horizontal="center" vertical="center" wrapText="1"/>
      <protection hidden="1"/>
    </xf>
    <xf numFmtId="0" fontId="10" fillId="34" borderId="33" xfId="0" applyFont="1" applyFill="1" applyBorder="1" applyAlignment="1" applyProtection="1">
      <alignment horizontal="center" vertical="center" wrapText="1"/>
      <protection hidden="1"/>
    </xf>
    <xf numFmtId="0" fontId="10" fillId="34" borderId="65" xfId="0" applyFont="1" applyFill="1" applyBorder="1" applyAlignment="1" applyProtection="1">
      <alignment horizontal="center" vertical="center" wrapText="1"/>
      <protection hidden="1"/>
    </xf>
    <xf numFmtId="0" fontId="9" fillId="11" borderId="40" xfId="0" applyFont="1" applyFill="1" applyBorder="1" applyAlignment="1" applyProtection="1">
      <alignment horizontal="center" vertical="center"/>
      <protection hidden="1"/>
    </xf>
    <xf numFmtId="0" fontId="9" fillId="11" borderId="41" xfId="0" applyFont="1" applyFill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0" fillId="0" borderId="105" xfId="0" applyBorder="1" applyAlignment="1" applyProtection="1">
      <alignment horizontal="center"/>
      <protection hidden="1"/>
    </xf>
    <xf numFmtId="0" fontId="6" fillId="44" borderId="106" xfId="0" applyFont="1" applyFill="1" applyBorder="1" applyAlignment="1" applyProtection="1">
      <alignment horizontal="center"/>
      <protection hidden="1"/>
    </xf>
    <xf numFmtId="0" fontId="6" fillId="44" borderId="107" xfId="0" applyFont="1" applyFill="1" applyBorder="1" applyAlignment="1" applyProtection="1">
      <alignment horizontal="center"/>
      <protection hidden="1"/>
    </xf>
    <xf numFmtId="0" fontId="6" fillId="44" borderId="108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5" fillId="38" borderId="64" xfId="0" applyFont="1" applyFill="1" applyBorder="1" applyAlignment="1" applyProtection="1">
      <alignment horizontal="center" vertical="center"/>
      <protection hidden="1"/>
    </xf>
    <xf numFmtId="0" fontId="5" fillId="38" borderId="33" xfId="0" applyFont="1" applyFill="1" applyBorder="1" applyAlignment="1" applyProtection="1">
      <alignment horizontal="center" vertical="center"/>
      <protection hidden="1"/>
    </xf>
    <xf numFmtId="0" fontId="5" fillId="38" borderId="65" xfId="0" applyFont="1" applyFill="1" applyBorder="1" applyAlignment="1" applyProtection="1">
      <alignment horizontal="center" vertical="center"/>
      <protection hidden="1"/>
    </xf>
    <xf numFmtId="0" fontId="5" fillId="0" borderId="88" xfId="0" applyFont="1" applyBorder="1" applyAlignment="1" applyProtection="1">
      <alignment horizontal="center" vertical="center" wrapText="1"/>
      <protection hidden="1" locked="0"/>
    </xf>
    <xf numFmtId="0" fontId="5" fillId="0" borderId="85" xfId="0" applyFont="1" applyBorder="1" applyAlignment="1" applyProtection="1">
      <alignment horizontal="center" vertical="center" wrapText="1"/>
      <protection hidden="1" locked="0"/>
    </xf>
    <xf numFmtId="0" fontId="5" fillId="0" borderId="87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7" fillId="8" borderId="78" xfId="0" applyFont="1" applyFill="1" applyBorder="1" applyAlignment="1" applyProtection="1">
      <alignment horizontal="center"/>
      <protection hidden="1"/>
    </xf>
    <xf numFmtId="0" fontId="7" fillId="8" borderId="79" xfId="0" applyFont="1" applyFill="1" applyBorder="1" applyAlignment="1" applyProtection="1">
      <alignment horizontal="center"/>
      <protection hidden="1"/>
    </xf>
    <xf numFmtId="0" fontId="7" fillId="8" borderId="80" xfId="0" applyFont="1" applyFill="1" applyBorder="1" applyAlignment="1" applyProtection="1">
      <alignment horizontal="center"/>
      <protection hidden="1"/>
    </xf>
    <xf numFmtId="0" fontId="7" fillId="8" borderId="88" xfId="0" applyFont="1" applyFill="1" applyBorder="1" applyAlignment="1" applyProtection="1">
      <alignment horizontal="center" vertical="center"/>
      <protection hidden="1"/>
    </xf>
    <xf numFmtId="0" fontId="7" fillId="8" borderId="89" xfId="0" applyFont="1" applyFill="1" applyBorder="1" applyAlignment="1" applyProtection="1">
      <alignment horizontal="center" vertical="center"/>
      <protection hidden="1"/>
    </xf>
    <xf numFmtId="0" fontId="7" fillId="8" borderId="102" xfId="0" applyFont="1" applyFill="1" applyBorder="1" applyAlignment="1" applyProtection="1">
      <alignment horizontal="center" vertical="center"/>
      <protection hidden="1"/>
    </xf>
    <xf numFmtId="0" fontId="7" fillId="8" borderId="61" xfId="0" applyFont="1" applyFill="1" applyBorder="1" applyAlignment="1" applyProtection="1">
      <alignment horizontal="center" vertical="center"/>
      <protection hidden="1"/>
    </xf>
    <xf numFmtId="0" fontId="7" fillId="8" borderId="64" xfId="0" applyFont="1" applyFill="1" applyBorder="1" applyAlignment="1" applyProtection="1">
      <alignment horizontal="center" vertical="center" wrapText="1"/>
      <protection hidden="1"/>
    </xf>
    <xf numFmtId="0" fontId="7" fillId="8" borderId="33" xfId="0" applyFont="1" applyFill="1" applyBorder="1" applyAlignment="1" applyProtection="1">
      <alignment horizontal="center" vertical="center" wrapText="1"/>
      <protection hidden="1"/>
    </xf>
    <xf numFmtId="0" fontId="7" fillId="8" borderId="65" xfId="0" applyFont="1" applyFill="1" applyBorder="1" applyAlignment="1" applyProtection="1">
      <alignment horizontal="center" vertical="center" wrapText="1"/>
      <protection hidden="1"/>
    </xf>
    <xf numFmtId="0" fontId="7" fillId="8" borderId="102" xfId="0" applyFont="1" applyFill="1" applyBorder="1" applyAlignment="1" applyProtection="1">
      <alignment horizontal="center"/>
      <protection hidden="1"/>
    </xf>
    <xf numFmtId="0" fontId="7" fillId="8" borderId="58" xfId="0" applyFont="1" applyFill="1" applyBorder="1" applyAlignment="1" applyProtection="1">
      <alignment horizontal="center"/>
      <protection hidden="1"/>
    </xf>
    <xf numFmtId="0" fontId="7" fillId="8" borderId="26" xfId="0" applyFont="1" applyFill="1" applyBorder="1" applyAlignment="1" applyProtection="1">
      <alignment horizontal="center"/>
      <protection hidden="1"/>
    </xf>
    <xf numFmtId="0" fontId="7" fillId="8" borderId="52" xfId="0" applyFont="1" applyFill="1" applyBorder="1" applyAlignment="1" applyProtection="1">
      <alignment horizontal="center"/>
      <protection hidden="1"/>
    </xf>
    <xf numFmtId="0" fontId="7" fillId="8" borderId="61" xfId="0" applyFont="1" applyFill="1" applyBorder="1" applyAlignment="1" applyProtection="1">
      <alignment horizontal="center"/>
      <protection hidden="1"/>
    </xf>
    <xf numFmtId="0" fontId="7" fillId="8" borderId="54" xfId="0" applyFont="1" applyFill="1" applyBorder="1" applyAlignment="1" applyProtection="1">
      <alignment horizontal="center"/>
      <protection hidden="1"/>
    </xf>
    <xf numFmtId="0" fontId="7" fillId="8" borderId="29" xfId="0" applyFont="1" applyFill="1" applyBorder="1" applyAlignment="1" applyProtection="1">
      <alignment horizontal="center"/>
      <protection hidden="1"/>
    </xf>
    <xf numFmtId="0" fontId="7" fillId="8" borderId="34" xfId="0" applyFont="1" applyFill="1" applyBorder="1" applyAlignment="1" applyProtection="1">
      <alignment horizontal="center"/>
      <protection hidden="1"/>
    </xf>
    <xf numFmtId="0" fontId="7" fillId="8" borderId="62" xfId="0" applyFont="1" applyFill="1" applyBorder="1" applyAlignment="1" applyProtection="1">
      <alignment horizontal="center"/>
      <protection hidden="1"/>
    </xf>
    <xf numFmtId="0" fontId="7" fillId="8" borderId="64" xfId="0" applyFont="1" applyFill="1" applyBorder="1" applyAlignment="1" applyProtection="1">
      <alignment horizontal="center" vertical="center"/>
      <protection hidden="1"/>
    </xf>
    <xf numFmtId="0" fontId="7" fillId="8" borderId="33" xfId="0" applyFont="1" applyFill="1" applyBorder="1" applyAlignment="1" applyProtection="1">
      <alignment horizontal="center" vertical="center"/>
      <protection hidden="1"/>
    </xf>
    <xf numFmtId="0" fontId="7" fillId="8" borderId="65" xfId="0" applyFont="1" applyFill="1" applyBorder="1" applyAlignment="1" applyProtection="1">
      <alignment horizontal="center" vertical="center"/>
      <protection hidden="1"/>
    </xf>
    <xf numFmtId="0" fontId="7" fillId="8" borderId="64" xfId="0" applyFont="1" applyFill="1" applyBorder="1" applyAlignment="1" applyProtection="1">
      <alignment horizontal="left" vertical="center"/>
      <protection hidden="1"/>
    </xf>
    <xf numFmtId="0" fontId="7" fillId="8" borderId="33" xfId="0" applyFont="1" applyFill="1" applyBorder="1" applyAlignment="1" applyProtection="1">
      <alignment horizontal="left" vertical="center"/>
      <protection hidden="1"/>
    </xf>
    <xf numFmtId="0" fontId="7" fillId="8" borderId="65" xfId="0" applyFont="1" applyFill="1" applyBorder="1" applyAlignment="1" applyProtection="1">
      <alignment horizontal="left" vertical="center"/>
      <protection hidden="1"/>
    </xf>
    <xf numFmtId="0" fontId="7" fillId="8" borderId="90" xfId="0" applyFont="1" applyFill="1" applyBorder="1" applyAlignment="1" applyProtection="1">
      <alignment horizontal="center" vertical="center"/>
      <protection hidden="1"/>
    </xf>
    <xf numFmtId="0" fontId="7" fillId="8" borderId="52" xfId="0" applyFont="1" applyFill="1" applyBorder="1" applyAlignment="1" applyProtection="1">
      <alignment horizontal="center" vertical="center"/>
      <protection hidden="1"/>
    </xf>
    <xf numFmtId="0" fontId="7" fillId="15" borderId="78" xfId="0" applyFont="1" applyFill="1" applyBorder="1" applyAlignment="1" applyProtection="1">
      <alignment horizontal="center"/>
      <protection hidden="1"/>
    </xf>
    <xf numFmtId="0" fontId="7" fillId="15" borderId="79" xfId="0" applyFont="1" applyFill="1" applyBorder="1" applyAlignment="1" applyProtection="1">
      <alignment horizontal="center"/>
      <protection hidden="1"/>
    </xf>
    <xf numFmtId="0" fontId="7" fillId="15" borderId="80" xfId="0" applyFont="1" applyFill="1" applyBorder="1" applyAlignment="1" applyProtection="1">
      <alignment horizontal="center"/>
      <protection hidden="1"/>
    </xf>
    <xf numFmtId="0" fontId="7" fillId="15" borderId="64" xfId="0" applyFont="1" applyFill="1" applyBorder="1" applyAlignment="1" applyProtection="1">
      <alignment horizontal="center" vertical="center" wrapText="1"/>
      <protection hidden="1"/>
    </xf>
    <xf numFmtId="0" fontId="7" fillId="15" borderId="33" xfId="0" applyFont="1" applyFill="1" applyBorder="1" applyAlignment="1" applyProtection="1">
      <alignment horizontal="center" vertical="center" wrapText="1"/>
      <protection hidden="1"/>
    </xf>
    <xf numFmtId="0" fontId="7" fillId="15" borderId="65" xfId="0" applyFont="1" applyFill="1" applyBorder="1" applyAlignment="1" applyProtection="1">
      <alignment horizontal="center" vertical="center" wrapText="1"/>
      <protection hidden="1"/>
    </xf>
    <xf numFmtId="0" fontId="7" fillId="15" borderId="27" xfId="0" applyFont="1" applyFill="1" applyBorder="1" applyAlignment="1" applyProtection="1">
      <alignment horizontal="center"/>
      <protection hidden="1"/>
    </xf>
    <xf numFmtId="0" fontId="7" fillId="15" borderId="29" xfId="0" applyFont="1" applyFill="1" applyBorder="1" applyAlignment="1" applyProtection="1">
      <alignment horizontal="center"/>
      <protection hidden="1"/>
    </xf>
    <xf numFmtId="0" fontId="7" fillId="15" borderId="34" xfId="0" applyFont="1" applyFill="1" applyBorder="1" applyAlignment="1" applyProtection="1">
      <alignment horizontal="center"/>
      <protection hidden="1"/>
    </xf>
    <xf numFmtId="0" fontId="7" fillId="15" borderId="54" xfId="0" applyFont="1" applyFill="1" applyBorder="1" applyAlignment="1" applyProtection="1">
      <alignment horizontal="center"/>
      <protection hidden="1"/>
    </xf>
    <xf numFmtId="0" fontId="7" fillId="15" borderId="62" xfId="0" applyFont="1" applyFill="1" applyBorder="1" applyAlignment="1" applyProtection="1">
      <alignment horizontal="center"/>
      <protection hidden="1"/>
    </xf>
    <xf numFmtId="0" fontId="7" fillId="15" borderId="88" xfId="0" applyFont="1" applyFill="1" applyBorder="1" applyAlignment="1" applyProtection="1">
      <alignment horizontal="center" vertical="center"/>
      <protection hidden="1"/>
    </xf>
    <xf numFmtId="0" fontId="7" fillId="15" borderId="89" xfId="0" applyFont="1" applyFill="1" applyBorder="1" applyAlignment="1" applyProtection="1">
      <alignment horizontal="center" vertical="center"/>
      <protection hidden="1"/>
    </xf>
    <xf numFmtId="0" fontId="7" fillId="15" borderId="102" xfId="0" applyFont="1" applyFill="1" applyBorder="1" applyAlignment="1" applyProtection="1">
      <alignment horizontal="center" vertical="center"/>
      <protection hidden="1"/>
    </xf>
    <xf numFmtId="0" fontId="7" fillId="15" borderId="61" xfId="0" applyFont="1" applyFill="1" applyBorder="1" applyAlignment="1" applyProtection="1">
      <alignment horizontal="center" vertical="center"/>
      <protection hidden="1"/>
    </xf>
    <xf numFmtId="0" fontId="7" fillId="11" borderId="88" xfId="0" applyFont="1" applyFill="1" applyBorder="1" applyAlignment="1" applyProtection="1">
      <alignment horizontal="center" vertical="center"/>
      <protection hidden="1"/>
    </xf>
    <xf numFmtId="0" fontId="7" fillId="11" borderId="90" xfId="0" applyFont="1" applyFill="1" applyBorder="1" applyAlignment="1" applyProtection="1">
      <alignment horizontal="center" vertical="center"/>
      <protection hidden="1"/>
    </xf>
    <xf numFmtId="0" fontId="7" fillId="11" borderId="89" xfId="0" applyFont="1" applyFill="1" applyBorder="1" applyAlignment="1" applyProtection="1">
      <alignment horizontal="center" vertical="center"/>
      <protection hidden="1"/>
    </xf>
    <xf numFmtId="0" fontId="7" fillId="11" borderId="102" xfId="0" applyFont="1" applyFill="1" applyBorder="1" applyAlignment="1" applyProtection="1">
      <alignment horizontal="center" vertical="center"/>
      <protection hidden="1"/>
    </xf>
    <xf numFmtId="0" fontId="7" fillId="11" borderId="52" xfId="0" applyFont="1" applyFill="1" applyBorder="1" applyAlignment="1" applyProtection="1">
      <alignment horizontal="center" vertical="center"/>
      <protection hidden="1"/>
    </xf>
    <xf numFmtId="0" fontId="7" fillId="11" borderId="61" xfId="0" applyFont="1" applyFill="1" applyBorder="1" applyAlignment="1" applyProtection="1">
      <alignment horizontal="center" vertical="center"/>
      <protection hidden="1"/>
    </xf>
    <xf numFmtId="0" fontId="7" fillId="11" borderId="78" xfId="0" applyFont="1" applyFill="1" applyBorder="1" applyAlignment="1" applyProtection="1">
      <alignment horizontal="center"/>
      <protection hidden="1"/>
    </xf>
    <xf numFmtId="0" fontId="7" fillId="11" borderId="79" xfId="0" applyFont="1" applyFill="1" applyBorder="1" applyAlignment="1" applyProtection="1">
      <alignment horizontal="center"/>
      <protection hidden="1"/>
    </xf>
    <xf numFmtId="0" fontId="7" fillId="11" borderId="80" xfId="0" applyFont="1" applyFill="1" applyBorder="1" applyAlignment="1" applyProtection="1">
      <alignment horizontal="center"/>
      <protection hidden="1"/>
    </xf>
    <xf numFmtId="0" fontId="7" fillId="15" borderId="64" xfId="0" applyFont="1" applyFill="1" applyBorder="1" applyAlignment="1" applyProtection="1">
      <alignment horizontal="center" vertical="center"/>
      <protection hidden="1"/>
    </xf>
    <xf numFmtId="0" fontId="7" fillId="15" borderId="33" xfId="0" applyFont="1" applyFill="1" applyBorder="1" applyAlignment="1" applyProtection="1">
      <alignment horizontal="center" vertical="center"/>
      <protection hidden="1"/>
    </xf>
    <xf numFmtId="0" fontId="7" fillId="15" borderId="65" xfId="0" applyFont="1" applyFill="1" applyBorder="1" applyAlignment="1" applyProtection="1">
      <alignment horizontal="center" vertical="center"/>
      <protection hidden="1"/>
    </xf>
    <xf numFmtId="0" fontId="7" fillId="15" borderId="64" xfId="0" applyFont="1" applyFill="1" applyBorder="1" applyAlignment="1" applyProtection="1">
      <alignment horizontal="left" vertical="center"/>
      <protection hidden="1"/>
    </xf>
    <xf numFmtId="0" fontId="7" fillId="15" borderId="33" xfId="0" applyFont="1" applyFill="1" applyBorder="1" applyAlignment="1" applyProtection="1">
      <alignment horizontal="left" vertical="center"/>
      <protection hidden="1"/>
    </xf>
    <xf numFmtId="0" fontId="7" fillId="15" borderId="65" xfId="0" applyFont="1" applyFill="1" applyBorder="1" applyAlignment="1" applyProtection="1">
      <alignment horizontal="left" vertical="center"/>
      <protection hidden="1"/>
    </xf>
    <xf numFmtId="0" fontId="7" fillId="15" borderId="90" xfId="0" applyFont="1" applyFill="1" applyBorder="1" applyAlignment="1" applyProtection="1">
      <alignment horizontal="center" vertical="center"/>
      <protection hidden="1"/>
    </xf>
    <xf numFmtId="0" fontId="7" fillId="15" borderId="52" xfId="0" applyFont="1" applyFill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 locked="0"/>
    </xf>
    <xf numFmtId="0" fontId="5" fillId="0" borderId="33" xfId="0" applyFont="1" applyBorder="1" applyAlignment="1" applyProtection="1">
      <alignment horizontal="center" vertical="center" wrapText="1"/>
      <protection hidden="1" locked="0"/>
    </xf>
    <xf numFmtId="0" fontId="5" fillId="0" borderId="65" xfId="0" applyFont="1" applyBorder="1" applyAlignment="1" applyProtection="1">
      <alignment horizontal="center" vertical="center" wrapText="1"/>
      <protection hidden="1" locked="0"/>
    </xf>
    <xf numFmtId="0" fontId="9" fillId="35" borderId="46" xfId="0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7" fillId="11" borderId="64" xfId="0" applyFont="1" applyFill="1" applyBorder="1" applyAlignment="1" applyProtection="1">
      <alignment horizontal="center" vertical="center" wrapText="1"/>
      <protection hidden="1"/>
    </xf>
    <xf numFmtId="0" fontId="7" fillId="11" borderId="33" xfId="0" applyFont="1" applyFill="1" applyBorder="1" applyAlignment="1" applyProtection="1">
      <alignment horizontal="center" vertical="center" wrapText="1"/>
      <protection hidden="1"/>
    </xf>
    <xf numFmtId="0" fontId="7" fillId="11" borderId="65" xfId="0" applyFont="1" applyFill="1" applyBorder="1" applyAlignment="1" applyProtection="1">
      <alignment horizontal="center" vertical="center" wrapText="1"/>
      <protection hidden="1"/>
    </xf>
    <xf numFmtId="0" fontId="7" fillId="11" borderId="64" xfId="0" applyFont="1" applyFill="1" applyBorder="1" applyAlignment="1" applyProtection="1">
      <alignment horizontal="center" vertical="center"/>
      <protection hidden="1"/>
    </xf>
    <xf numFmtId="0" fontId="7" fillId="11" borderId="33" xfId="0" applyFont="1" applyFill="1" applyBorder="1" applyAlignment="1" applyProtection="1">
      <alignment horizontal="center" vertical="center"/>
      <protection hidden="1"/>
    </xf>
    <xf numFmtId="0" fontId="7" fillId="11" borderId="65" xfId="0" applyFont="1" applyFill="1" applyBorder="1" applyAlignment="1" applyProtection="1">
      <alignment horizontal="center" vertical="center"/>
      <protection hidden="1"/>
    </xf>
    <xf numFmtId="0" fontId="7" fillId="11" borderId="64" xfId="0" applyFont="1" applyFill="1" applyBorder="1" applyAlignment="1" applyProtection="1">
      <alignment horizontal="left" vertical="center"/>
      <protection hidden="1"/>
    </xf>
    <xf numFmtId="0" fontId="7" fillId="11" borderId="33" xfId="0" applyFont="1" applyFill="1" applyBorder="1" applyAlignment="1" applyProtection="1">
      <alignment horizontal="left" vertical="center"/>
      <protection hidden="1"/>
    </xf>
    <xf numFmtId="0" fontId="7" fillId="11" borderId="65" xfId="0" applyFont="1" applyFill="1" applyBorder="1" applyAlignment="1" applyProtection="1">
      <alignment horizontal="left" vertical="center"/>
      <protection hidden="1"/>
    </xf>
    <xf numFmtId="0" fontId="11" fillId="15" borderId="30" xfId="0" applyFont="1" applyFill="1" applyBorder="1" applyAlignment="1" applyProtection="1">
      <alignment horizontal="center" vertical="center" wrapText="1"/>
      <protection hidden="1"/>
    </xf>
    <xf numFmtId="0" fontId="11" fillId="15" borderId="18" xfId="0" applyFont="1" applyFill="1" applyBorder="1" applyAlignment="1" applyProtection="1">
      <alignment horizontal="center" vertical="center" wrapText="1"/>
      <protection hidden="1"/>
    </xf>
    <xf numFmtId="0" fontId="7" fillId="11" borderId="102" xfId="0" applyFont="1" applyFill="1" applyBorder="1" applyAlignment="1" applyProtection="1">
      <alignment horizontal="center"/>
      <protection hidden="1"/>
    </xf>
    <xf numFmtId="0" fontId="7" fillId="11" borderId="58" xfId="0" applyFont="1" applyFill="1" applyBorder="1" applyAlignment="1" applyProtection="1">
      <alignment horizontal="center"/>
      <protection hidden="1"/>
    </xf>
    <xf numFmtId="0" fontId="7" fillId="11" borderId="26" xfId="0" applyFont="1" applyFill="1" applyBorder="1" applyAlignment="1" applyProtection="1">
      <alignment horizontal="center"/>
      <protection hidden="1"/>
    </xf>
    <xf numFmtId="0" fontId="7" fillId="11" borderId="52" xfId="0" applyFont="1" applyFill="1" applyBorder="1" applyAlignment="1" applyProtection="1">
      <alignment horizontal="center"/>
      <protection hidden="1"/>
    </xf>
    <xf numFmtId="0" fontId="7" fillId="11" borderId="61" xfId="0" applyFont="1" applyFill="1" applyBorder="1" applyAlignment="1" applyProtection="1">
      <alignment horizontal="center"/>
      <protection hidden="1"/>
    </xf>
    <xf numFmtId="0" fontId="7" fillId="11" borderId="54" xfId="0" applyFont="1" applyFill="1" applyBorder="1" applyAlignment="1" applyProtection="1">
      <alignment horizontal="center"/>
      <protection hidden="1"/>
    </xf>
    <xf numFmtId="0" fontId="7" fillId="11" borderId="29" xfId="0" applyFont="1" applyFill="1" applyBorder="1" applyAlignment="1" applyProtection="1">
      <alignment horizontal="center"/>
      <protection hidden="1"/>
    </xf>
    <xf numFmtId="0" fontId="7" fillId="11" borderId="34" xfId="0" applyFont="1" applyFill="1" applyBorder="1" applyAlignment="1" applyProtection="1">
      <alignment horizontal="center"/>
      <protection hidden="1"/>
    </xf>
    <xf numFmtId="0" fontId="7" fillId="11" borderId="62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7" fillId="8" borderId="88" xfId="0" applyFont="1" applyFill="1" applyBorder="1" applyAlignment="1" applyProtection="1">
      <alignment horizontal="center" vertical="center" wrapText="1"/>
      <protection hidden="1"/>
    </xf>
    <xf numFmtId="0" fontId="7" fillId="8" borderId="89" xfId="0" applyFont="1" applyFill="1" applyBorder="1" applyAlignment="1" applyProtection="1">
      <alignment horizontal="center" vertical="center" wrapText="1"/>
      <protection hidden="1"/>
    </xf>
    <xf numFmtId="0" fontId="7" fillId="8" borderId="85" xfId="0" applyFont="1" applyFill="1" applyBorder="1" applyAlignment="1" applyProtection="1">
      <alignment horizontal="center" vertical="center" wrapText="1"/>
      <protection hidden="1"/>
    </xf>
    <xf numFmtId="0" fontId="7" fillId="8" borderId="69" xfId="0" applyFont="1" applyFill="1" applyBorder="1" applyAlignment="1" applyProtection="1">
      <alignment horizontal="center" vertical="center" wrapText="1"/>
      <protection hidden="1"/>
    </xf>
    <xf numFmtId="0" fontId="7" fillId="8" borderId="87" xfId="0" applyFont="1" applyFill="1" applyBorder="1" applyAlignment="1" applyProtection="1">
      <alignment horizontal="center" vertical="center" wrapText="1"/>
      <protection hidden="1"/>
    </xf>
    <xf numFmtId="0" fontId="7" fillId="8" borderId="66" xfId="0" applyFont="1" applyFill="1" applyBorder="1" applyAlignment="1" applyProtection="1">
      <alignment horizontal="center" vertical="center" wrapText="1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10" fillId="8" borderId="33" xfId="0" applyFont="1" applyFill="1" applyBorder="1" applyAlignment="1" applyProtection="1">
      <alignment horizontal="center" vertical="center" wrapText="1"/>
      <protection hidden="1"/>
    </xf>
    <xf numFmtId="0" fontId="10" fillId="8" borderId="65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5" borderId="99" xfId="0" applyFont="1" applyFill="1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 wrapText="1"/>
      <protection hidden="1"/>
    </xf>
    <xf numFmtId="0" fontId="0" fillId="0" borderId="103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92" xfId="0" applyBorder="1" applyAlignment="1" applyProtection="1">
      <alignment horizontal="center" vertical="center" wrapText="1"/>
      <protection hidden="1"/>
    </xf>
    <xf numFmtId="0" fontId="0" fillId="0" borderId="95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83" xfId="0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 horizontal="center" vertical="center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1" fillId="8" borderId="33" xfId="0" applyFont="1" applyFill="1" applyBorder="1" applyAlignment="1" applyProtection="1">
      <alignment horizontal="center" vertical="center" wrapText="1"/>
      <protection hidden="1"/>
    </xf>
    <xf numFmtId="0" fontId="11" fillId="8" borderId="65" xfId="0" applyFont="1" applyFill="1" applyBorder="1" applyAlignment="1" applyProtection="1">
      <alignment horizontal="center" vertical="center" wrapText="1"/>
      <protection hidden="1"/>
    </xf>
    <xf numFmtId="0" fontId="11" fillId="8" borderId="64" xfId="0" applyFont="1" applyFill="1" applyBorder="1" applyAlignment="1" applyProtection="1">
      <alignment vertical="center" wrapText="1"/>
      <protection hidden="1"/>
    </xf>
    <xf numFmtId="0" fontId="11" fillId="8" borderId="33" xfId="0" applyFont="1" applyFill="1" applyBorder="1" applyAlignment="1" applyProtection="1">
      <alignment vertical="center" wrapText="1"/>
      <protection hidden="1"/>
    </xf>
    <xf numFmtId="0" fontId="11" fillId="8" borderId="65" xfId="0" applyFont="1" applyFill="1" applyBorder="1" applyAlignment="1" applyProtection="1">
      <alignment vertical="center" wrapText="1"/>
      <protection hidden="1"/>
    </xf>
    <xf numFmtId="0" fontId="0" fillId="0" borderId="93" xfId="0" applyBorder="1" applyAlignment="1" applyProtection="1">
      <alignment horizontal="center" vertical="center" wrapText="1"/>
      <protection hidden="1"/>
    </xf>
    <xf numFmtId="0" fontId="0" fillId="0" borderId="86" xfId="0" applyBorder="1" applyAlignment="1" applyProtection="1">
      <alignment horizontal="center" vertical="center" wrapText="1"/>
      <protection hidden="1"/>
    </xf>
    <xf numFmtId="0" fontId="0" fillId="0" borderId="84" xfId="0" applyBorder="1" applyAlignment="1" applyProtection="1">
      <alignment horizontal="center" vertical="center" wrapText="1"/>
      <protection hidden="1"/>
    </xf>
    <xf numFmtId="0" fontId="7" fillId="15" borderId="85" xfId="0" applyFont="1" applyFill="1" applyBorder="1" applyAlignment="1" applyProtection="1">
      <alignment horizontal="center" vertical="center"/>
      <protection hidden="1"/>
    </xf>
    <xf numFmtId="0" fontId="7" fillId="15" borderId="69" xfId="0" applyFont="1" applyFill="1" applyBorder="1" applyAlignment="1" applyProtection="1">
      <alignment horizontal="center" vertical="center"/>
      <protection hidden="1"/>
    </xf>
    <xf numFmtId="0" fontId="7" fillId="15" borderId="87" xfId="0" applyFont="1" applyFill="1" applyBorder="1" applyAlignment="1" applyProtection="1">
      <alignment horizontal="center" vertical="center"/>
      <protection hidden="1"/>
    </xf>
    <xf numFmtId="0" fontId="7" fillId="15" borderId="66" xfId="0" applyFont="1" applyFill="1" applyBorder="1" applyAlignment="1" applyProtection="1">
      <alignment horizontal="center" vertical="center"/>
      <protection hidden="1"/>
    </xf>
    <xf numFmtId="0" fontId="10" fillId="15" borderId="29" xfId="0" applyFont="1" applyFill="1" applyBorder="1" applyAlignment="1" applyProtection="1">
      <alignment horizontal="center" vertical="center" wrapText="1"/>
      <protection hidden="1"/>
    </xf>
    <xf numFmtId="0" fontId="10" fillId="15" borderId="16" xfId="0" applyFont="1" applyFill="1" applyBorder="1" applyAlignment="1" applyProtection="1">
      <alignment horizontal="center" vertical="center" wrapText="1"/>
      <protection hidden="1"/>
    </xf>
    <xf numFmtId="0" fontId="10" fillId="15" borderId="30" xfId="0" applyFont="1" applyFill="1" applyBorder="1" applyAlignment="1" applyProtection="1">
      <alignment horizontal="center" vertical="center" wrapText="1"/>
      <protection hidden="1"/>
    </xf>
    <xf numFmtId="0" fontId="10" fillId="15" borderId="18" xfId="0" applyFont="1" applyFill="1" applyBorder="1" applyAlignment="1" applyProtection="1">
      <alignment horizontal="center" vertical="center" wrapText="1"/>
      <protection hidden="1"/>
    </xf>
    <xf numFmtId="0" fontId="10" fillId="15" borderId="62" xfId="0" applyFont="1" applyFill="1" applyBorder="1" applyAlignment="1" applyProtection="1">
      <alignment horizontal="center" vertical="center" wrapText="1"/>
      <protection hidden="1"/>
    </xf>
    <xf numFmtId="0" fontId="10" fillId="15" borderId="97" xfId="0" applyFont="1" applyFill="1" applyBorder="1" applyAlignment="1" applyProtection="1">
      <alignment horizontal="center" vertical="center" wrapText="1"/>
      <protection hidden="1"/>
    </xf>
    <xf numFmtId="0" fontId="11" fillId="15" borderId="29" xfId="0" applyFont="1" applyFill="1" applyBorder="1" applyAlignment="1" applyProtection="1">
      <alignment horizontal="center" vertical="center" wrapText="1"/>
      <protection hidden="1"/>
    </xf>
    <xf numFmtId="0" fontId="11" fillId="15" borderId="16" xfId="0" applyFont="1" applyFill="1" applyBorder="1" applyAlignment="1" applyProtection="1">
      <alignment horizontal="center" vertical="center" wrapText="1"/>
      <protection hidden="1"/>
    </xf>
    <xf numFmtId="0" fontId="11" fillId="15" borderId="32" xfId="0" applyFont="1" applyFill="1" applyBorder="1" applyAlignment="1" applyProtection="1">
      <alignment horizontal="center" vertical="center" wrapText="1"/>
      <protection hidden="1"/>
    </xf>
    <xf numFmtId="0" fontId="11" fillId="15" borderId="35" xfId="0" applyFont="1" applyFill="1" applyBorder="1" applyAlignment="1" applyProtection="1">
      <alignment horizontal="center" vertical="center" wrapText="1"/>
      <protection hidden="1"/>
    </xf>
    <xf numFmtId="0" fontId="11" fillId="15" borderId="14" xfId="0" applyFont="1" applyFill="1" applyBorder="1" applyAlignment="1" applyProtection="1">
      <alignment horizontal="center" vertical="center" wrapText="1"/>
      <protection hidden="1"/>
    </xf>
    <xf numFmtId="0" fontId="11" fillId="15" borderId="17" xfId="0" applyFont="1" applyFill="1" applyBorder="1" applyAlignment="1" applyProtection="1">
      <alignment horizontal="center" vertical="center" wrapText="1"/>
      <protection hidden="1"/>
    </xf>
    <xf numFmtId="0" fontId="11" fillId="15" borderId="14" xfId="0" applyFont="1" applyFill="1" applyBorder="1" applyAlignment="1" applyProtection="1">
      <alignment vertical="center" wrapText="1"/>
      <protection hidden="1"/>
    </xf>
    <xf numFmtId="0" fontId="11" fillId="15" borderId="17" xfId="0" applyFont="1" applyFill="1" applyBorder="1" applyAlignment="1" applyProtection="1">
      <alignment vertical="center" wrapText="1"/>
      <protection hidden="1"/>
    </xf>
    <xf numFmtId="0" fontId="11" fillId="11" borderId="14" xfId="0" applyFont="1" applyFill="1" applyBorder="1" applyAlignment="1" applyProtection="1">
      <alignment horizontal="center" vertical="center" wrapText="1"/>
      <protection hidden="1"/>
    </xf>
    <xf numFmtId="0" fontId="11" fillId="11" borderId="17" xfId="0" applyFont="1" applyFill="1" applyBorder="1" applyAlignment="1" applyProtection="1">
      <alignment horizontal="center" vertical="center" wrapText="1"/>
      <protection hidden="1"/>
    </xf>
    <xf numFmtId="0" fontId="6" fillId="11" borderId="14" xfId="0" applyFont="1" applyFill="1" applyBorder="1" applyAlignment="1" applyProtection="1">
      <alignment horizontal="center" vertical="center"/>
      <protection hidden="1"/>
    </xf>
    <xf numFmtId="0" fontId="6" fillId="11" borderId="30" xfId="0" applyFont="1" applyFill="1" applyBorder="1" applyAlignment="1" applyProtection="1">
      <alignment horizontal="center" vertical="center"/>
      <protection hidden="1"/>
    </xf>
    <xf numFmtId="0" fontId="6" fillId="11" borderId="17" xfId="0" applyFont="1" applyFill="1" applyBorder="1" applyAlignment="1" applyProtection="1">
      <alignment horizontal="center" vertical="center"/>
      <protection hidden="1"/>
    </xf>
    <xf numFmtId="0" fontId="6" fillId="11" borderId="18" xfId="0" applyFont="1" applyFill="1" applyBorder="1" applyAlignment="1" applyProtection="1">
      <alignment horizontal="center" vertical="center"/>
      <protection hidden="1"/>
    </xf>
    <xf numFmtId="0" fontId="10" fillId="11" borderId="29" xfId="0" applyFont="1" applyFill="1" applyBorder="1" applyAlignment="1" applyProtection="1">
      <alignment horizontal="center" vertical="center" wrapText="1"/>
      <protection hidden="1"/>
    </xf>
    <xf numFmtId="0" fontId="10" fillId="11" borderId="16" xfId="0" applyFont="1" applyFill="1" applyBorder="1" applyAlignment="1" applyProtection="1">
      <alignment horizontal="center" vertical="center" wrapText="1"/>
      <protection hidden="1"/>
    </xf>
    <xf numFmtId="0" fontId="10" fillId="11" borderId="30" xfId="0" applyFont="1" applyFill="1" applyBorder="1" applyAlignment="1" applyProtection="1">
      <alignment horizontal="center" vertical="center" wrapText="1"/>
      <protection hidden="1"/>
    </xf>
    <xf numFmtId="0" fontId="10" fillId="11" borderId="18" xfId="0" applyFont="1" applyFill="1" applyBorder="1" applyAlignment="1" applyProtection="1">
      <alignment horizontal="center" vertical="center" wrapText="1"/>
      <protection hidden="1"/>
    </xf>
    <xf numFmtId="0" fontId="10" fillId="11" borderId="32" xfId="0" applyFont="1" applyFill="1" applyBorder="1" applyAlignment="1" applyProtection="1">
      <alignment horizontal="center" vertical="center" wrapText="1"/>
      <protection hidden="1"/>
    </xf>
    <xf numFmtId="0" fontId="10" fillId="11" borderId="35" xfId="0" applyFont="1" applyFill="1" applyBorder="1" applyAlignment="1" applyProtection="1">
      <alignment horizontal="center" vertical="center" wrapText="1"/>
      <protection hidden="1"/>
    </xf>
    <xf numFmtId="0" fontId="11" fillId="11" borderId="29" xfId="0" applyFont="1" applyFill="1" applyBorder="1" applyAlignment="1" applyProtection="1">
      <alignment horizontal="center" vertical="center" wrapText="1"/>
      <protection hidden="1"/>
    </xf>
    <xf numFmtId="0" fontId="11" fillId="11" borderId="16" xfId="0" applyFont="1" applyFill="1" applyBorder="1" applyAlignment="1" applyProtection="1">
      <alignment horizontal="center" vertical="center" wrapText="1"/>
      <protection hidden="1"/>
    </xf>
    <xf numFmtId="0" fontId="11" fillId="11" borderId="30" xfId="0" applyFont="1" applyFill="1" applyBorder="1" applyAlignment="1" applyProtection="1">
      <alignment horizontal="center" vertical="center" wrapText="1"/>
      <protection hidden="1"/>
    </xf>
    <xf numFmtId="0" fontId="11" fillId="11" borderId="18" xfId="0" applyFont="1" applyFill="1" applyBorder="1" applyAlignment="1" applyProtection="1">
      <alignment horizontal="center" vertical="center" wrapText="1"/>
      <protection hidden="1"/>
    </xf>
    <xf numFmtId="0" fontId="11" fillId="11" borderId="32" xfId="0" applyFont="1" applyFill="1" applyBorder="1" applyAlignment="1" applyProtection="1">
      <alignment horizontal="center" vertical="center" wrapText="1"/>
      <protection hidden="1"/>
    </xf>
    <xf numFmtId="0" fontId="11" fillId="11" borderId="35" xfId="0" applyFont="1" applyFill="1" applyBorder="1" applyAlignment="1" applyProtection="1">
      <alignment horizontal="center" vertical="center" wrapText="1"/>
      <protection hidden="1"/>
    </xf>
    <xf numFmtId="0" fontId="11" fillId="11" borderId="14" xfId="0" applyFont="1" applyFill="1" applyBorder="1" applyAlignment="1" applyProtection="1">
      <alignment vertical="center" wrapText="1"/>
      <protection hidden="1"/>
    </xf>
    <xf numFmtId="0" fontId="11" fillId="11" borderId="17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8" borderId="64" xfId="57" applyFont="1" applyFill="1" applyBorder="1" applyAlignment="1">
      <alignment horizontal="center" vertical="center" wrapText="1"/>
      <protection/>
    </xf>
    <xf numFmtId="0" fontId="2" fillId="8" borderId="65" xfId="57" applyFont="1" applyFill="1" applyBorder="1" applyAlignment="1">
      <alignment horizontal="center" vertical="center" wrapText="1"/>
      <protection/>
    </xf>
    <xf numFmtId="0" fontId="98" fillId="8" borderId="40" xfId="0" applyFont="1" applyFill="1" applyBorder="1" applyAlignment="1" applyProtection="1">
      <alignment horizontal="center" vertical="center" wrapText="1"/>
      <protection hidden="1"/>
    </xf>
    <xf numFmtId="0" fontId="98" fillId="8" borderId="57" xfId="0" applyFont="1" applyFill="1" applyBorder="1" applyAlignment="1" applyProtection="1">
      <alignment horizontal="center" vertical="center" wrapText="1"/>
      <protection hidden="1"/>
    </xf>
    <xf numFmtId="0" fontId="98" fillId="8" borderId="4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 locked="0"/>
    </xf>
    <xf numFmtId="0" fontId="98" fillId="15" borderId="40" xfId="0" applyFont="1" applyFill="1" applyBorder="1" applyAlignment="1" applyProtection="1">
      <alignment horizontal="center" vertical="center" wrapText="1"/>
      <protection hidden="1"/>
    </xf>
    <xf numFmtId="0" fontId="98" fillId="15" borderId="57" xfId="0" applyFont="1" applyFill="1" applyBorder="1" applyAlignment="1" applyProtection="1">
      <alignment horizontal="center" vertical="center" wrapText="1"/>
      <protection hidden="1"/>
    </xf>
    <xf numFmtId="0" fontId="98" fillId="15" borderId="4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98" fillId="34" borderId="40" xfId="0" applyFont="1" applyFill="1" applyBorder="1" applyAlignment="1" applyProtection="1">
      <alignment horizontal="center" vertical="center" wrapText="1"/>
      <protection hidden="1"/>
    </xf>
    <xf numFmtId="0" fontId="98" fillId="34" borderId="57" xfId="0" applyFont="1" applyFill="1" applyBorder="1" applyAlignment="1" applyProtection="1">
      <alignment horizontal="center" vertical="center" wrapText="1"/>
      <protection hidden="1"/>
    </xf>
    <xf numFmtId="0" fontId="98" fillId="34" borderId="4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34" borderId="64" xfId="0" applyFont="1" applyFill="1" applyBorder="1" applyAlignment="1" applyProtection="1">
      <alignment horizontal="center" vertical="center"/>
      <protection hidden="1"/>
    </xf>
    <xf numFmtId="0" fontId="7" fillId="34" borderId="33" xfId="0" applyFont="1" applyFill="1" applyBorder="1" applyAlignment="1" applyProtection="1">
      <alignment horizontal="center" vertical="center"/>
      <protection hidden="1"/>
    </xf>
    <xf numFmtId="0" fontId="7" fillId="34" borderId="64" xfId="0" applyFont="1" applyFill="1" applyBorder="1" applyAlignment="1" applyProtection="1">
      <alignment horizontal="center" vertical="center" wrapText="1"/>
      <protection hidden="1"/>
    </xf>
    <xf numFmtId="0" fontId="7" fillId="34" borderId="33" xfId="0" applyFont="1" applyFill="1" applyBorder="1" applyAlignment="1" applyProtection="1">
      <alignment horizontal="center" vertical="center" wrapText="1"/>
      <protection hidden="1"/>
    </xf>
    <xf numFmtId="0" fontId="2" fillId="9" borderId="64" xfId="57" applyFont="1" applyFill="1" applyBorder="1" applyAlignment="1">
      <alignment horizontal="center" vertical="center" wrapText="1"/>
      <protection/>
    </xf>
    <xf numFmtId="0" fontId="2" fillId="9" borderId="65" xfId="57" applyFont="1" applyFill="1" applyBorder="1" applyAlignment="1">
      <alignment horizontal="center" vertical="center" wrapText="1"/>
      <protection/>
    </xf>
    <xf numFmtId="0" fontId="2" fillId="11" borderId="64" xfId="57" applyFont="1" applyFill="1" applyBorder="1" applyAlignment="1">
      <alignment horizontal="center" vertical="center" wrapText="1"/>
      <protection/>
    </xf>
    <xf numFmtId="0" fontId="2" fillId="11" borderId="65" xfId="57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center"/>
      <protection hidden="1" locked="0"/>
    </xf>
    <xf numFmtId="0" fontId="102" fillId="0" borderId="0" xfId="0" applyFont="1" applyAlignment="1" applyProtection="1">
      <alignment horizontal="center" vertical="top"/>
      <protection hidden="1"/>
    </xf>
    <xf numFmtId="0" fontId="2" fillId="34" borderId="78" xfId="57" applyFont="1" applyFill="1" applyBorder="1" applyAlignment="1">
      <alignment horizontal="center" vertical="center"/>
      <protection/>
    </xf>
    <xf numFmtId="0" fontId="2" fillId="34" borderId="79" xfId="57" applyFont="1" applyFill="1" applyBorder="1" applyAlignment="1">
      <alignment horizontal="center" vertical="center"/>
      <protection/>
    </xf>
    <xf numFmtId="0" fontId="2" fillId="34" borderId="80" xfId="57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98" fillId="11" borderId="40" xfId="0" applyFont="1" applyFill="1" applyBorder="1" applyAlignment="1" applyProtection="1">
      <alignment horizontal="center" vertical="center" wrapText="1"/>
      <protection hidden="1"/>
    </xf>
    <xf numFmtId="0" fontId="98" fillId="11" borderId="57" xfId="0" applyFont="1" applyFill="1" applyBorder="1" applyAlignment="1" applyProtection="1">
      <alignment horizontal="center" vertical="center" wrapText="1"/>
      <protection hidden="1"/>
    </xf>
    <xf numFmtId="0" fontId="98" fillId="11" borderId="41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11" fillId="11" borderId="6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 locked="0"/>
    </xf>
    <xf numFmtId="0" fontId="30" fillId="15" borderId="64" xfId="0" applyFont="1" applyFill="1" applyBorder="1" applyAlignment="1" applyProtection="1">
      <alignment horizontal="center" vertical="center" wrapText="1"/>
      <protection hidden="1"/>
    </xf>
    <xf numFmtId="0" fontId="30" fillId="15" borderId="65" xfId="0" applyFont="1" applyFill="1" applyBorder="1" applyAlignment="1" applyProtection="1">
      <alignment horizontal="center" vertical="center" wrapText="1"/>
      <protection hidden="1"/>
    </xf>
    <xf numFmtId="0" fontId="2" fillId="34" borderId="64" xfId="57" applyFont="1" applyFill="1" applyBorder="1" applyAlignment="1">
      <alignment horizontal="center" vertical="center" wrapText="1"/>
      <protection/>
    </xf>
    <xf numFmtId="0" fontId="2" fillId="34" borderId="65" xfId="57" applyFont="1" applyFill="1" applyBorder="1" applyAlignment="1">
      <alignment horizontal="center" vertical="center" wrapText="1"/>
      <protection/>
    </xf>
    <xf numFmtId="0" fontId="5" fillId="15" borderId="64" xfId="0" applyFont="1" applyFill="1" applyBorder="1" applyAlignment="1" applyProtection="1">
      <alignment horizontal="center" vertical="center"/>
      <protection hidden="1"/>
    </xf>
    <xf numFmtId="0" fontId="5" fillId="15" borderId="33" xfId="0" applyFont="1" applyFill="1" applyBorder="1" applyAlignment="1" applyProtection="1">
      <alignment horizontal="center" vertical="center"/>
      <protection hidden="1"/>
    </xf>
    <xf numFmtId="0" fontId="5" fillId="15" borderId="64" xfId="0" applyFont="1" applyFill="1" applyBorder="1" applyAlignment="1" applyProtection="1">
      <alignment horizontal="center" vertical="center" wrapText="1"/>
      <protection hidden="1"/>
    </xf>
    <xf numFmtId="0" fontId="5" fillId="15" borderId="33" xfId="0" applyFont="1" applyFill="1" applyBorder="1" applyAlignment="1" applyProtection="1">
      <alignment horizontal="center" vertical="center" wrapText="1"/>
      <protection hidden="1"/>
    </xf>
    <xf numFmtId="0" fontId="2" fillId="34" borderId="64" xfId="57" applyFont="1" applyFill="1" applyBorder="1" applyAlignment="1">
      <alignment horizontal="center" vertical="center"/>
      <protection/>
    </xf>
    <xf numFmtId="0" fontId="2" fillId="34" borderId="65" xfId="57" applyFont="1" applyFill="1" applyBorder="1" applyAlignment="1">
      <alignment horizontal="center" vertical="center"/>
      <protection/>
    </xf>
    <xf numFmtId="0" fontId="7" fillId="11" borderId="27" xfId="0" applyFont="1" applyFill="1" applyBorder="1" applyAlignment="1" applyProtection="1">
      <alignment horizontal="center"/>
      <protection hidden="1"/>
    </xf>
    <xf numFmtId="0" fontId="7" fillId="11" borderId="78" xfId="0" applyFont="1" applyFill="1" applyBorder="1" applyAlignment="1" applyProtection="1">
      <alignment horizontal="center" vertical="center"/>
      <protection hidden="1"/>
    </xf>
    <xf numFmtId="0" fontId="7" fillId="11" borderId="79" xfId="0" applyFont="1" applyFill="1" applyBorder="1" applyAlignment="1" applyProtection="1">
      <alignment horizontal="center" vertical="center"/>
      <protection hidden="1"/>
    </xf>
    <xf numFmtId="0" fontId="7" fillId="11" borderId="80" xfId="0" applyFont="1" applyFill="1" applyBorder="1" applyAlignment="1" applyProtection="1">
      <alignment horizontal="center" vertical="center"/>
      <protection hidden="1"/>
    </xf>
    <xf numFmtId="0" fontId="11" fillId="15" borderId="64" xfId="0" applyFont="1" applyFill="1" applyBorder="1" applyAlignment="1" applyProtection="1">
      <alignment horizontal="center" vertical="center" wrapText="1"/>
      <protection hidden="1"/>
    </xf>
    <xf numFmtId="0" fontId="11" fillId="15" borderId="65" xfId="0" applyFont="1" applyFill="1" applyBorder="1" applyAlignment="1" applyProtection="1">
      <alignment horizontal="center" vertical="center" wrapText="1"/>
      <protection hidden="1"/>
    </xf>
    <xf numFmtId="0" fontId="7" fillId="8" borderId="78" xfId="0" applyFont="1" applyFill="1" applyBorder="1" applyAlignment="1" applyProtection="1">
      <alignment horizontal="center" vertical="center"/>
      <protection hidden="1"/>
    </xf>
    <xf numFmtId="0" fontId="7" fillId="8" borderId="79" xfId="0" applyFont="1" applyFill="1" applyBorder="1" applyAlignment="1" applyProtection="1">
      <alignment horizontal="center" vertical="center"/>
      <protection hidden="1"/>
    </xf>
    <xf numFmtId="0" fontId="7" fillId="8" borderId="80" xfId="0" applyFont="1" applyFill="1" applyBorder="1" applyAlignment="1" applyProtection="1">
      <alignment horizontal="center" vertical="center"/>
      <protection hidden="1"/>
    </xf>
    <xf numFmtId="0" fontId="7" fillId="15" borderId="78" xfId="0" applyFont="1" applyFill="1" applyBorder="1" applyAlignment="1" applyProtection="1">
      <alignment horizontal="center" vertical="center"/>
      <protection hidden="1"/>
    </xf>
    <xf numFmtId="0" fontId="7" fillId="15" borderId="79" xfId="0" applyFont="1" applyFill="1" applyBorder="1" applyAlignment="1" applyProtection="1">
      <alignment horizontal="center" vertical="center"/>
      <protection hidden="1"/>
    </xf>
    <xf numFmtId="0" fontId="7" fillId="15" borderId="80" xfId="0" applyFont="1" applyFill="1" applyBorder="1" applyAlignment="1" applyProtection="1">
      <alignment horizontal="center" vertical="center"/>
      <protection hidden="1"/>
    </xf>
    <xf numFmtId="0" fontId="7" fillId="15" borderId="102" xfId="0" applyFont="1" applyFill="1" applyBorder="1" applyAlignment="1" applyProtection="1">
      <alignment horizontal="center"/>
      <protection hidden="1"/>
    </xf>
    <xf numFmtId="0" fontId="7" fillId="15" borderId="58" xfId="0" applyFont="1" applyFill="1" applyBorder="1" applyAlignment="1" applyProtection="1">
      <alignment horizontal="center"/>
      <protection hidden="1"/>
    </xf>
    <xf numFmtId="0" fontId="7" fillId="15" borderId="26" xfId="0" applyFont="1" applyFill="1" applyBorder="1" applyAlignment="1" applyProtection="1">
      <alignment horizontal="center"/>
      <protection hidden="1"/>
    </xf>
    <xf numFmtId="0" fontId="7" fillId="15" borderId="52" xfId="0" applyFont="1" applyFill="1" applyBorder="1" applyAlignment="1" applyProtection="1">
      <alignment horizontal="center"/>
      <protection hidden="1"/>
    </xf>
    <xf numFmtId="0" fontId="7" fillId="15" borderId="61" xfId="0" applyFont="1" applyFill="1" applyBorder="1" applyAlignment="1" applyProtection="1">
      <alignment horizontal="center"/>
      <protection hidden="1"/>
    </xf>
    <xf numFmtId="0" fontId="7" fillId="8" borderId="27" xfId="0" applyFont="1" applyFill="1" applyBorder="1" applyAlignment="1" applyProtection="1">
      <alignment horizontal="center"/>
      <protection hidden="1"/>
    </xf>
    <xf numFmtId="0" fontId="7" fillId="34" borderId="65" xfId="0" applyFont="1" applyFill="1" applyBorder="1" applyAlignment="1" applyProtection="1">
      <alignment horizontal="center" vertical="center"/>
      <protection hidden="1"/>
    </xf>
    <xf numFmtId="0" fontId="7" fillId="34" borderId="65" xfId="0" applyFont="1" applyFill="1" applyBorder="1" applyAlignment="1" applyProtection="1">
      <alignment horizontal="center" vertical="center" wrapText="1"/>
      <protection hidden="1"/>
    </xf>
    <xf numFmtId="0" fontId="7" fillId="34" borderId="88" xfId="0" applyFont="1" applyFill="1" applyBorder="1" applyAlignment="1" applyProtection="1">
      <alignment horizontal="center" vertical="center"/>
      <protection hidden="1"/>
    </xf>
    <xf numFmtId="0" fontId="7" fillId="34" borderId="90" xfId="0" applyFont="1" applyFill="1" applyBorder="1" applyAlignment="1" applyProtection="1">
      <alignment horizontal="center" vertical="center"/>
      <protection hidden="1"/>
    </xf>
    <xf numFmtId="0" fontId="7" fillId="34" borderId="89" xfId="0" applyFont="1" applyFill="1" applyBorder="1" applyAlignment="1" applyProtection="1">
      <alignment horizontal="center" vertical="center"/>
      <protection hidden="1"/>
    </xf>
    <xf numFmtId="0" fontId="7" fillId="34" borderId="102" xfId="0" applyFont="1" applyFill="1" applyBorder="1" applyAlignment="1" applyProtection="1">
      <alignment horizontal="center" vertical="center"/>
      <protection hidden="1"/>
    </xf>
    <xf numFmtId="0" fontId="7" fillId="34" borderId="52" xfId="0" applyFont="1" applyFill="1" applyBorder="1" applyAlignment="1" applyProtection="1">
      <alignment horizontal="center" vertical="center"/>
      <protection hidden="1"/>
    </xf>
    <xf numFmtId="0" fontId="7" fillId="34" borderId="61" xfId="0" applyFont="1" applyFill="1" applyBorder="1" applyAlignment="1" applyProtection="1">
      <alignment horizontal="center" vertical="center"/>
      <protection hidden="1"/>
    </xf>
    <xf numFmtId="0" fontId="7" fillId="34" borderId="78" xfId="0" applyFont="1" applyFill="1" applyBorder="1" applyAlignment="1" applyProtection="1">
      <alignment horizontal="center" vertical="center"/>
      <protection hidden="1"/>
    </xf>
    <xf numFmtId="0" fontId="7" fillId="34" borderId="79" xfId="0" applyFont="1" applyFill="1" applyBorder="1" applyAlignment="1" applyProtection="1">
      <alignment horizontal="center" vertical="center"/>
      <protection hidden="1"/>
    </xf>
    <xf numFmtId="0" fontId="7" fillId="34" borderId="80" xfId="0" applyFont="1" applyFill="1" applyBorder="1" applyAlignment="1" applyProtection="1">
      <alignment horizontal="center" vertical="center"/>
      <protection hidden="1"/>
    </xf>
    <xf numFmtId="0" fontId="7" fillId="34" borderId="102" xfId="0" applyFont="1" applyFill="1" applyBorder="1" applyAlignment="1" applyProtection="1">
      <alignment horizontal="center"/>
      <protection hidden="1"/>
    </xf>
    <xf numFmtId="0" fontId="7" fillId="34" borderId="58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7" fillId="34" borderId="52" xfId="0" applyFont="1" applyFill="1" applyBorder="1" applyAlignment="1" applyProtection="1">
      <alignment horizontal="center"/>
      <protection hidden="1"/>
    </xf>
    <xf numFmtId="0" fontId="7" fillId="34" borderId="61" xfId="0" applyFont="1" applyFill="1" applyBorder="1" applyAlignment="1" applyProtection="1">
      <alignment horizontal="center"/>
      <protection hidden="1"/>
    </xf>
    <xf numFmtId="0" fontId="7" fillId="34" borderId="27" xfId="0" applyFont="1" applyFill="1" applyBorder="1" applyAlignment="1" applyProtection="1">
      <alignment horizontal="center"/>
      <protection hidden="1"/>
    </xf>
    <xf numFmtId="0" fontId="7" fillId="34" borderId="54" xfId="0" applyFont="1" applyFill="1" applyBorder="1" applyAlignment="1" applyProtection="1">
      <alignment horizontal="center"/>
      <protection hidden="1"/>
    </xf>
    <xf numFmtId="0" fontId="7" fillId="34" borderId="29" xfId="0" applyFont="1" applyFill="1" applyBorder="1" applyAlignment="1" applyProtection="1">
      <alignment horizontal="center"/>
      <protection hidden="1"/>
    </xf>
    <xf numFmtId="0" fontId="7" fillId="34" borderId="34" xfId="0" applyFont="1" applyFill="1" applyBorder="1" applyAlignment="1" applyProtection="1">
      <alignment horizontal="center"/>
      <protection hidden="1"/>
    </xf>
    <xf numFmtId="0" fontId="7" fillId="34" borderId="62" xfId="0" applyFont="1" applyFill="1" applyBorder="1" applyAlignment="1" applyProtection="1">
      <alignment horizontal="center"/>
      <protection hidden="1"/>
    </xf>
    <xf numFmtId="0" fontId="0" fillId="34" borderId="28" xfId="0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 wrapText="1"/>
      <protection hidden="1"/>
    </xf>
    <xf numFmtId="0" fontId="0" fillId="34" borderId="109" xfId="0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34" borderId="109" xfId="0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 locked="0"/>
    </xf>
    <xf numFmtId="0" fontId="0" fillId="0" borderId="110" xfId="0" applyBorder="1" applyAlignment="1" applyProtection="1">
      <alignment horizontal="center"/>
      <protection hidden="1" locked="0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110" xfId="0" applyFont="1" applyBorder="1" applyAlignment="1" applyProtection="1">
      <alignment horizontal="center" vertical="center"/>
      <protection hidden="1"/>
    </xf>
    <xf numFmtId="0" fontId="0" fillId="34" borderId="94" xfId="0" applyFill="1" applyBorder="1" applyAlignment="1" applyProtection="1">
      <alignment horizontal="center" vertical="center" wrapText="1"/>
      <protection hidden="1"/>
    </xf>
    <xf numFmtId="0" fontId="0" fillId="34" borderId="29" xfId="0" applyFill="1" applyBorder="1" applyAlignment="1" applyProtection="1">
      <alignment horizontal="center" vertical="center" wrapText="1"/>
      <protection hidden="1"/>
    </xf>
    <xf numFmtId="0" fontId="0" fillId="34" borderId="111" xfId="0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104" fillId="36" borderId="96" xfId="0" applyFont="1" applyFill="1" applyBorder="1" applyAlignment="1">
      <alignment horizontal="center" vertical="center" wrapText="1"/>
    </xf>
    <xf numFmtId="0" fontId="104" fillId="36" borderId="112" xfId="0" applyFont="1" applyFill="1" applyBorder="1" applyAlignment="1">
      <alignment horizontal="center" vertical="center" wrapText="1"/>
    </xf>
    <xf numFmtId="0" fontId="0" fillId="34" borderId="53" xfId="0" applyFill="1" applyBorder="1" applyAlignment="1" applyProtection="1">
      <alignment horizontal="center" vertical="center" wrapText="1"/>
      <protection hidden="1"/>
    </xf>
    <xf numFmtId="0" fontId="0" fillId="34" borderId="30" xfId="0" applyFill="1" applyBorder="1" applyAlignment="1" applyProtection="1">
      <alignment horizontal="center" vertical="center" wrapText="1"/>
      <protection hidden="1"/>
    </xf>
    <xf numFmtId="0" fontId="0" fillId="34" borderId="113" xfId="0" applyFill="1" applyBorder="1" applyAlignment="1" applyProtection="1">
      <alignment horizontal="center" vertical="center" wrapText="1"/>
      <protection hidden="1"/>
    </xf>
    <xf numFmtId="0" fontId="0" fillId="34" borderId="78" xfId="0" applyFill="1" applyBorder="1" applyAlignment="1" applyProtection="1">
      <alignment horizontal="center" vertical="center" wrapText="1"/>
      <protection hidden="1"/>
    </xf>
    <xf numFmtId="0" fontId="0" fillId="34" borderId="114" xfId="0" applyFill="1" applyBorder="1" applyAlignment="1" applyProtection="1">
      <alignment horizontal="center" vertical="center" wrapText="1"/>
      <protection hidden="1"/>
    </xf>
    <xf numFmtId="0" fontId="0" fillId="34" borderId="27" xfId="0" applyFill="1" applyBorder="1" applyAlignment="1" applyProtection="1">
      <alignment horizontal="center" vertical="center" wrapText="1"/>
      <protection hidden="1"/>
    </xf>
    <xf numFmtId="0" fontId="0" fillId="34" borderId="110" xfId="0" applyFill="1" applyBorder="1" applyAlignment="1" applyProtection="1">
      <alignment horizontal="center" vertical="center" wrapText="1"/>
      <protection hidden="1"/>
    </xf>
    <xf numFmtId="0" fontId="0" fillId="34" borderId="115" xfId="0" applyFill="1" applyBorder="1" applyAlignment="1" applyProtection="1">
      <alignment horizontal="center" vertical="center" wrapText="1"/>
      <protection hidden="1"/>
    </xf>
    <xf numFmtId="0" fontId="0" fillId="34" borderId="116" xfId="0" applyFill="1" applyBorder="1" applyAlignment="1" applyProtection="1">
      <alignment horizontal="center" vertical="center" wrapText="1"/>
      <protection hidden="1"/>
    </xf>
    <xf numFmtId="0" fontId="0" fillId="0" borderId="102" xfId="0" applyBorder="1" applyAlignment="1" applyProtection="1">
      <alignment horizontal="center" vertical="center"/>
      <protection hidden="1" locked="0"/>
    </xf>
    <xf numFmtId="0" fontId="0" fillId="0" borderId="117" xfId="0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9"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</dxfs>
  <tableStyles count="1" defaultTableStyle="TableStyleMedium2" defaultPivotStyle="PivotStyleLight16">
    <tableStyle name="TableStyleMedium2 2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Prosječan broj izostanaka po učeniku u školama na području Tuzlanskog kantona u školskoj 2013/2014 godini</a:t>
            </a:r>
          </a:p>
        </c:rich>
      </c:tx>
      <c:layout>
        <c:manualLayout>
          <c:xMode val="factor"/>
          <c:yMode val="factor"/>
          <c:x val="-0.012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925"/>
          <c:w val="0.978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19"/>
        <c:axId val="51803489"/>
        <c:axId val="6357821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1803489"/>
        <c:axId val="63578218"/>
      </c:line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578218"/>
        <c:crosses val="autoZero"/>
        <c:auto val="1"/>
        <c:lblOffset val="100"/>
        <c:tickLblSkip val="1"/>
        <c:noMultiLvlLbl val="0"/>
      </c:catAx>
      <c:valAx>
        <c:axId val="63578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034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2"/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0525"/>
          <c:y val="0.2195"/>
          <c:w val="0.373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Pregled prosječnog broja izostanaka učenika po srednjim školama u Tuzlanskom kantonu u školskoj 2013/2014 godini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-0.0105"/>
          <c:w val="0.9752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82"/>
        <c:axId val="35333051"/>
        <c:axId val="49562004"/>
      </c:bar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562004"/>
        <c:crosses val="autoZero"/>
        <c:auto val="1"/>
        <c:lblOffset val="100"/>
        <c:tickLblSkip val="1"/>
        <c:noMultiLvlLbl val="0"/>
      </c:catAx>
      <c:valAx>
        <c:axId val="49562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333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5"/>
          <c:y val="0.04475"/>
          <c:w val="0.849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Prolaznost učenika srednjih škola sa područja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Tuzlanskog Kantona u junu školske 2013/2014 godine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-0.09125"/>
          <c:w val="0.95175"/>
          <c:h val="0.98125"/>
        </c:manualLayout>
      </c:layout>
      <c:ofPieChart>
        <c:ofPieType val="pie"/>
        <c:varyColors val="1"/>
        <c:ser>
          <c:idx val="0"/>
          <c:order val="0"/>
          <c:tx>
            <c:strRef>
              <c:f>ObrazacUspjeh_Izostanci!$Y$620:$AB$620</c:f>
              <c:strCache>
                <c:ptCount val="1"/>
                <c:pt idx="0">
                  <c:v>0.00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7BDA4"/>
                  </a:gs>
                  <a:gs pos="50000">
                    <a:srgbClr val="F5B195"/>
                  </a:gs>
                  <a:gs pos="100000">
                    <a:srgbClr val="F8A581"/>
                  </a:gs>
                </a:gsLst>
                <a:lin ang="540000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2D2D2"/>
                  </a:gs>
                  <a:gs pos="50000">
                    <a:srgbClr val="C8C8C8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969696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FFDD9C"/>
                  </a:gs>
                  <a:gs pos="50000">
                    <a:srgbClr val="FFD78E"/>
                  </a:gs>
                  <a:gs pos="100000">
                    <a:srgbClr val="FFD479"/>
                  </a:gs>
                </a:gsLst>
                <a:lin ang="5400000" scaled="1"/>
              </a:gradFill>
              <a:ln w="3175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FF6699"/>
              </a:soli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ObrazacUspjeh_Izostanci!$Y$620:$AB$620</c:f>
              <c:numCache>
                <c:ptCount val="4"/>
              </c:numCache>
            </c:numRef>
          </c:cat>
          <c:val>
            <c:numRef>
              <c:f>ObrazacUspjeh_Izostanci!$Y$621:$AB$621</c:f>
              <c:numCache>
                <c:ptCount val="4"/>
              </c:numCache>
            </c:numRef>
          </c:val>
        </c:ser>
        <c:gapWidth val="45"/>
        <c:splitType val="cust"/>
        <c:splitPos val="1"/>
        <c:secondPieSize val="85"/>
        <c:serLines>
          <c:spPr>
            <a:ln w="3175">
              <a:solidFill>
                <a:srgbClr val="969696"/>
              </a:solidFill>
              <a:prstDash val="dash"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17"/>
          <c:w val="0.12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Uspjeh učenika srednjih škola sa područja Tuzlanskog kantona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poslije popravnih ispita u školskoj 2014/2015 godini</a:t>
            </a:r>
          </a:p>
        </c:rich>
      </c:tx>
      <c:layout>
        <c:manualLayout>
          <c:xMode val="factor"/>
          <c:yMode val="factor"/>
          <c:x val="-0.044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20775"/>
          <c:w val="0.916"/>
          <c:h val="0.65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gapWidth val="80"/>
        <c:secondPieSize val="50"/>
        <c:serLines>
          <c:spPr>
            <a:ln w="3175">
              <a:solidFill>
                <a:srgbClr val="969696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314325</xdr:colOff>
      <xdr:row>36</xdr:row>
      <xdr:rowOff>0</xdr:rowOff>
    </xdr:from>
    <xdr:ext cx="285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17726025" y="6829425"/>
          <a:ext cx="2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48</xdr:col>
      <xdr:colOff>314325</xdr:colOff>
      <xdr:row>51</xdr:row>
      <xdr:rowOff>0</xdr:rowOff>
    </xdr:from>
    <xdr:ext cx="381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32537400" y="9648825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1</xdr:row>
      <xdr:rowOff>0</xdr:rowOff>
    </xdr:from>
    <xdr:to>
      <xdr:col>32</xdr:col>
      <xdr:colOff>457200</xdr:colOff>
      <xdr:row>30</xdr:row>
      <xdr:rowOff>28575</xdr:rowOff>
    </xdr:to>
    <xdr:graphicFrame>
      <xdr:nvGraphicFramePr>
        <xdr:cNvPr id="1" name="Chart 3"/>
        <xdr:cNvGraphicFramePr/>
      </xdr:nvGraphicFramePr>
      <xdr:xfrm>
        <a:off x="13887450" y="381000"/>
        <a:ext cx="60769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49</xdr:row>
      <xdr:rowOff>19050</xdr:rowOff>
    </xdr:from>
    <xdr:to>
      <xdr:col>35</xdr:col>
      <xdr:colOff>533400</xdr:colOff>
      <xdr:row>86</xdr:row>
      <xdr:rowOff>85725</xdr:rowOff>
    </xdr:to>
    <xdr:graphicFrame>
      <xdr:nvGraphicFramePr>
        <xdr:cNvPr id="2" name="Chart 4"/>
        <xdr:cNvGraphicFramePr/>
      </xdr:nvGraphicFramePr>
      <xdr:xfrm>
        <a:off x="12192000" y="9734550"/>
        <a:ext cx="9677400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561975</xdr:colOff>
      <xdr:row>99</xdr:row>
      <xdr:rowOff>171450</xdr:rowOff>
    </xdr:from>
    <xdr:to>
      <xdr:col>32</xdr:col>
      <xdr:colOff>171450</xdr:colOff>
      <xdr:row>123</xdr:row>
      <xdr:rowOff>85725</xdr:rowOff>
    </xdr:to>
    <xdr:graphicFrame>
      <xdr:nvGraphicFramePr>
        <xdr:cNvPr id="3" name="Chart 5"/>
        <xdr:cNvGraphicFramePr/>
      </xdr:nvGraphicFramePr>
      <xdr:xfrm>
        <a:off x="13363575" y="19602450"/>
        <a:ext cx="631507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409575</xdr:colOff>
      <xdr:row>138</xdr:row>
      <xdr:rowOff>152400</xdr:rowOff>
    </xdr:from>
    <xdr:to>
      <xdr:col>33</xdr:col>
      <xdr:colOff>133350</xdr:colOff>
      <xdr:row>168</xdr:row>
      <xdr:rowOff>142875</xdr:rowOff>
    </xdr:to>
    <xdr:graphicFrame>
      <xdr:nvGraphicFramePr>
        <xdr:cNvPr id="4" name="Chart 6"/>
        <xdr:cNvGraphicFramePr/>
      </xdr:nvGraphicFramePr>
      <xdr:xfrm>
        <a:off x="12601575" y="27203400"/>
        <a:ext cx="7648575" cy="570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dago&#353;ki%20zavod%20TZ\Downloads\Kraj2013_14\USS_KrajGod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 2014_15"/>
      <sheetName val="Polugodiste 2014_15"/>
      <sheetName val="Uspjeh SS na kraju 2013 14"/>
      <sheetName val="Kraj 2013 14  - obrada"/>
      <sheetName val="usš.II.12-13 "/>
    </sheetNames>
    <sheetDataSet>
      <sheetData sheetId="2">
        <row r="4">
          <cell r="A4" t="str">
            <v>Redni broj</v>
          </cell>
          <cell r="B4" t="str">
            <v>ŠKOLA I MJESTO</v>
          </cell>
          <cell r="C4" t="str">
            <v>Razred</v>
          </cell>
          <cell r="D4" t="str">
            <v>Broj odjeljenja</v>
          </cell>
          <cell r="E4" t="str">
            <v>Broj učenika</v>
          </cell>
          <cell r="H4" t="str">
            <v>Uspjeh u junu</v>
          </cell>
          <cell r="O4" t="str">
            <v>Uspijeh poslije popravnih</v>
          </cell>
          <cell r="W4" t="str">
            <v>Neocjenjeni</v>
          </cell>
          <cell r="Y4" t="str">
            <v>Srednja ocjena</v>
          </cell>
        </row>
        <row r="5">
          <cell r="H5" t="str">
            <v>Prolazi</v>
          </cell>
          <cell r="J5" t="str">
            <v>Pada </v>
          </cell>
          <cell r="O5" t="str">
            <v>Prolazi</v>
          </cell>
          <cell r="U5" t="str">
            <v>Pada</v>
          </cell>
        </row>
        <row r="6">
          <cell r="E6" t="str">
            <v>M</v>
          </cell>
          <cell r="F6" t="str">
            <v>Ž</v>
          </cell>
          <cell r="G6" t="str">
            <v>Sv.</v>
          </cell>
          <cell r="H6" t="str">
            <v>uč.</v>
          </cell>
          <cell r="I6" t="str">
            <v>%</v>
          </cell>
          <cell r="J6" t="str">
            <v>1sl.</v>
          </cell>
          <cell r="K6" t="str">
            <v>2sl.</v>
          </cell>
          <cell r="L6" t="str">
            <v>3 i v.</v>
          </cell>
          <cell r="M6" t="str">
            <v>Sv.</v>
          </cell>
          <cell r="N6" t="str">
            <v>%</v>
          </cell>
          <cell r="O6" t="str">
            <v>od.</v>
          </cell>
          <cell r="P6" t="str">
            <v>vr.</v>
          </cell>
          <cell r="Q6" t="str">
            <v>dob.</v>
          </cell>
          <cell r="R6" t="str">
            <v>dov.</v>
          </cell>
          <cell r="S6" t="str">
            <v>Sv.</v>
          </cell>
          <cell r="T6" t="str">
            <v>%</v>
          </cell>
          <cell r="U6" t="str">
            <v>uč.</v>
          </cell>
          <cell r="V6" t="str">
            <v>%</v>
          </cell>
          <cell r="W6" t="str">
            <v>Broj</v>
          </cell>
          <cell r="X6" t="str">
            <v>%</v>
          </cell>
        </row>
        <row r="7">
          <cell r="A7">
            <v>1</v>
          </cell>
          <cell r="B7" t="str">
            <v>MSŠ "DOBOJ ISTOK" BRIJESNICA VELIKA</v>
          </cell>
          <cell r="C7" t="str">
            <v>I</v>
          </cell>
          <cell r="D7">
            <v>1</v>
          </cell>
          <cell r="E7">
            <v>8</v>
          </cell>
          <cell r="F7">
            <v>10</v>
          </cell>
          <cell r="G7">
            <v>18</v>
          </cell>
          <cell r="H7">
            <v>18</v>
          </cell>
          <cell r="I7">
            <v>100</v>
          </cell>
          <cell r="M7">
            <v>0</v>
          </cell>
          <cell r="N7">
            <v>0</v>
          </cell>
          <cell r="O7">
            <v>6</v>
          </cell>
          <cell r="P7">
            <v>11</v>
          </cell>
          <cell r="Q7">
            <v>1</v>
          </cell>
          <cell r="S7">
            <v>18</v>
          </cell>
          <cell r="T7">
            <v>100</v>
          </cell>
          <cell r="V7">
            <v>0</v>
          </cell>
          <cell r="W7">
            <v>0</v>
          </cell>
          <cell r="X7">
            <v>0</v>
          </cell>
          <cell r="Y7">
            <v>4.277777777777778</v>
          </cell>
        </row>
        <row r="8">
          <cell r="C8" t="str">
            <v>II</v>
          </cell>
          <cell r="D8">
            <v>1</v>
          </cell>
          <cell r="E8">
            <v>4</v>
          </cell>
          <cell r="F8">
            <v>22</v>
          </cell>
          <cell r="G8">
            <v>26</v>
          </cell>
          <cell r="H8">
            <v>25</v>
          </cell>
          <cell r="I8">
            <v>96.15384615384616</v>
          </cell>
          <cell r="K8">
            <v>1</v>
          </cell>
          <cell r="M8">
            <v>1</v>
          </cell>
          <cell r="N8">
            <v>3.8461538461538463</v>
          </cell>
          <cell r="O8">
            <v>16</v>
          </cell>
          <cell r="P8">
            <v>8</v>
          </cell>
          <cell r="Q8">
            <v>1</v>
          </cell>
          <cell r="R8">
            <v>1</v>
          </cell>
          <cell r="S8">
            <v>26</v>
          </cell>
          <cell r="T8">
            <v>100</v>
          </cell>
          <cell r="V8">
            <v>0</v>
          </cell>
          <cell r="W8">
            <v>0</v>
          </cell>
          <cell r="X8">
            <v>0</v>
          </cell>
          <cell r="Y8">
            <v>4.5</v>
          </cell>
        </row>
        <row r="9">
          <cell r="C9" t="str">
            <v>III</v>
          </cell>
          <cell r="D9">
            <v>1</v>
          </cell>
          <cell r="E9">
            <v>12</v>
          </cell>
          <cell r="F9">
            <v>16</v>
          </cell>
          <cell r="G9">
            <v>28</v>
          </cell>
          <cell r="H9">
            <v>27</v>
          </cell>
          <cell r="I9">
            <v>96.42857142857143</v>
          </cell>
          <cell r="J9">
            <v>1</v>
          </cell>
          <cell r="M9">
            <v>1</v>
          </cell>
          <cell r="N9">
            <v>3.571428571428571</v>
          </cell>
          <cell r="O9">
            <v>13</v>
          </cell>
          <cell r="P9">
            <v>10</v>
          </cell>
          <cell r="Q9">
            <v>5</v>
          </cell>
          <cell r="S9">
            <v>28</v>
          </cell>
          <cell r="T9">
            <v>100</v>
          </cell>
          <cell r="V9">
            <v>0</v>
          </cell>
          <cell r="W9">
            <v>0</v>
          </cell>
          <cell r="X9">
            <v>0</v>
          </cell>
          <cell r="Y9">
            <v>4.285714285714286</v>
          </cell>
        </row>
        <row r="10">
          <cell r="C10" t="str">
            <v>IV</v>
          </cell>
          <cell r="D10">
            <v>1</v>
          </cell>
          <cell r="E10">
            <v>9</v>
          </cell>
          <cell r="F10">
            <v>23</v>
          </cell>
          <cell r="G10">
            <v>32</v>
          </cell>
          <cell r="H10">
            <v>32</v>
          </cell>
          <cell r="I10">
            <v>100</v>
          </cell>
          <cell r="M10">
            <v>0</v>
          </cell>
          <cell r="N10">
            <v>0</v>
          </cell>
          <cell r="O10">
            <v>20</v>
          </cell>
          <cell r="P10">
            <v>12</v>
          </cell>
          <cell r="S10">
            <v>32</v>
          </cell>
          <cell r="T10">
            <v>100</v>
          </cell>
          <cell r="V10">
            <v>0</v>
          </cell>
          <cell r="W10">
            <v>0</v>
          </cell>
          <cell r="X10">
            <v>0</v>
          </cell>
          <cell r="Y10">
            <v>4.625</v>
          </cell>
        </row>
        <row r="11">
          <cell r="B11" t="str">
            <v>UKUPNO </v>
          </cell>
          <cell r="D11">
            <v>4</v>
          </cell>
          <cell r="E11">
            <v>33</v>
          </cell>
          <cell r="F11">
            <v>71</v>
          </cell>
          <cell r="G11">
            <v>104</v>
          </cell>
          <cell r="H11">
            <v>102</v>
          </cell>
          <cell r="I11">
            <v>98.07692307692307</v>
          </cell>
          <cell r="J11">
            <v>1</v>
          </cell>
          <cell r="K11">
            <v>1</v>
          </cell>
          <cell r="L11">
            <v>0</v>
          </cell>
          <cell r="M11">
            <v>2</v>
          </cell>
          <cell r="N11">
            <v>1.9230769230769231</v>
          </cell>
          <cell r="O11">
            <v>55</v>
          </cell>
          <cell r="P11">
            <v>41</v>
          </cell>
          <cell r="Q11">
            <v>7</v>
          </cell>
          <cell r="R11">
            <v>1</v>
          </cell>
          <cell r="S11">
            <v>104</v>
          </cell>
          <cell r="T11">
            <v>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4.4423076923076925</v>
          </cell>
        </row>
        <row r="12">
          <cell r="A12">
            <v>2</v>
          </cell>
          <cell r="B12" t="str">
            <v>GIMNAZIJA "MUSTAFA NOVALIIĆ" GRADAČAC</v>
          </cell>
          <cell r="C12" t="str">
            <v>I</v>
          </cell>
          <cell r="D12">
            <v>3</v>
          </cell>
          <cell r="E12">
            <v>26</v>
          </cell>
          <cell r="F12">
            <v>49</v>
          </cell>
          <cell r="G12">
            <v>75</v>
          </cell>
          <cell r="H12">
            <v>65</v>
          </cell>
          <cell r="I12">
            <v>86.66666666666667</v>
          </cell>
          <cell r="J12">
            <v>4</v>
          </cell>
          <cell r="K12">
            <v>4</v>
          </cell>
          <cell r="L12">
            <v>2</v>
          </cell>
          <cell r="M12">
            <v>10</v>
          </cell>
          <cell r="N12">
            <v>13.333333333333334</v>
          </cell>
          <cell r="O12">
            <v>24</v>
          </cell>
          <cell r="P12">
            <v>30</v>
          </cell>
          <cell r="Q12">
            <v>19</v>
          </cell>
          <cell r="S12">
            <v>73</v>
          </cell>
          <cell r="T12">
            <v>97.33333333333334</v>
          </cell>
          <cell r="U12">
            <v>2</v>
          </cell>
          <cell r="V12">
            <v>2.666666666666667</v>
          </cell>
          <cell r="W12">
            <v>0</v>
          </cell>
          <cell r="X12">
            <v>0</v>
          </cell>
          <cell r="Y12">
            <v>3.986666666666667</v>
          </cell>
        </row>
        <row r="13">
          <cell r="C13" t="str">
            <v>II</v>
          </cell>
          <cell r="D13">
            <v>4</v>
          </cell>
          <cell r="E13">
            <v>50</v>
          </cell>
          <cell r="F13">
            <v>71</v>
          </cell>
          <cell r="G13">
            <v>121</v>
          </cell>
          <cell r="H13">
            <v>100</v>
          </cell>
          <cell r="I13">
            <v>82.64462809917356</v>
          </cell>
          <cell r="J13">
            <v>11</v>
          </cell>
          <cell r="K13">
            <v>8</v>
          </cell>
          <cell r="L13">
            <v>2</v>
          </cell>
          <cell r="M13">
            <v>21</v>
          </cell>
          <cell r="N13">
            <v>17.355371900826448</v>
          </cell>
          <cell r="O13">
            <v>42</v>
          </cell>
          <cell r="P13">
            <v>43</v>
          </cell>
          <cell r="Q13">
            <v>29</v>
          </cell>
          <cell r="R13">
            <v>5</v>
          </cell>
          <cell r="S13">
            <v>119</v>
          </cell>
          <cell r="T13">
            <v>98.34710743801654</v>
          </cell>
          <cell r="U13">
            <v>2</v>
          </cell>
          <cell r="V13">
            <v>1.6528925619834711</v>
          </cell>
          <cell r="W13">
            <v>0</v>
          </cell>
          <cell r="X13">
            <v>0</v>
          </cell>
          <cell r="Y13">
            <v>3.975206611570248</v>
          </cell>
        </row>
        <row r="14">
          <cell r="C14" t="str">
            <v>III</v>
          </cell>
          <cell r="D14">
            <v>4</v>
          </cell>
          <cell r="E14">
            <v>56</v>
          </cell>
          <cell r="F14">
            <v>78</v>
          </cell>
          <cell r="G14">
            <v>134</v>
          </cell>
          <cell r="H14">
            <v>122</v>
          </cell>
          <cell r="I14">
            <v>91.04477611940298</v>
          </cell>
          <cell r="J14">
            <v>5</v>
          </cell>
          <cell r="K14">
            <v>6</v>
          </cell>
          <cell r="L14">
            <v>1</v>
          </cell>
          <cell r="M14">
            <v>12</v>
          </cell>
          <cell r="N14">
            <v>8.955223880597014</v>
          </cell>
          <cell r="O14">
            <v>42</v>
          </cell>
          <cell r="P14">
            <v>57</v>
          </cell>
          <cell r="Q14">
            <v>30</v>
          </cell>
          <cell r="R14">
            <v>4</v>
          </cell>
          <cell r="S14">
            <v>133</v>
          </cell>
          <cell r="T14">
            <v>99.25373134328358</v>
          </cell>
          <cell r="U14">
            <v>1</v>
          </cell>
          <cell r="V14">
            <v>0.7462686567164178</v>
          </cell>
          <cell r="W14">
            <v>0</v>
          </cell>
          <cell r="X14">
            <v>0</v>
          </cell>
          <cell r="Y14">
            <v>4.007462686567164</v>
          </cell>
        </row>
        <row r="15">
          <cell r="C15" t="str">
            <v>IV</v>
          </cell>
          <cell r="D15">
            <v>6</v>
          </cell>
          <cell r="E15">
            <v>59</v>
          </cell>
          <cell r="F15">
            <v>95</v>
          </cell>
          <cell r="G15">
            <v>154</v>
          </cell>
          <cell r="H15">
            <v>154</v>
          </cell>
          <cell r="I15">
            <v>100</v>
          </cell>
          <cell r="M15">
            <v>0</v>
          </cell>
          <cell r="N15">
            <v>0</v>
          </cell>
          <cell r="O15">
            <v>62</v>
          </cell>
          <cell r="P15">
            <v>52</v>
          </cell>
          <cell r="Q15">
            <v>39</v>
          </cell>
          <cell r="R15">
            <v>1</v>
          </cell>
          <cell r="S15">
            <v>154</v>
          </cell>
          <cell r="T15">
            <v>100</v>
          </cell>
          <cell r="V15">
            <v>0</v>
          </cell>
          <cell r="W15">
            <v>0</v>
          </cell>
          <cell r="X15">
            <v>0</v>
          </cell>
          <cell r="Y15">
            <v>4.136363636363637</v>
          </cell>
        </row>
        <row r="16">
          <cell r="B16" t="str">
            <v>UKUPNO </v>
          </cell>
          <cell r="D16">
            <v>17</v>
          </cell>
          <cell r="E16">
            <v>191</v>
          </cell>
          <cell r="F16">
            <v>293</v>
          </cell>
          <cell r="G16">
            <v>484</v>
          </cell>
          <cell r="H16">
            <v>441</v>
          </cell>
          <cell r="I16">
            <v>91.11570247933885</v>
          </cell>
          <cell r="J16">
            <v>20</v>
          </cell>
          <cell r="K16">
            <v>18</v>
          </cell>
          <cell r="L16">
            <v>5</v>
          </cell>
          <cell r="M16">
            <v>43</v>
          </cell>
          <cell r="N16">
            <v>8.884297520661157</v>
          </cell>
          <cell r="O16">
            <v>170</v>
          </cell>
          <cell r="P16">
            <v>182</v>
          </cell>
          <cell r="Q16">
            <v>117</v>
          </cell>
          <cell r="R16">
            <v>10</v>
          </cell>
          <cell r="S16">
            <v>479</v>
          </cell>
          <cell r="T16">
            <v>98.96694214876032</v>
          </cell>
          <cell r="U16">
            <v>5</v>
          </cell>
          <cell r="V16">
            <v>1.0330578512396695</v>
          </cell>
          <cell r="W16">
            <v>0</v>
          </cell>
          <cell r="X16">
            <v>0</v>
          </cell>
          <cell r="Y16">
            <v>4.037190082644628</v>
          </cell>
        </row>
        <row r="17">
          <cell r="A17">
            <v>3</v>
          </cell>
          <cell r="B17" t="str">
            <v>GIMNAZIJA "Dr.MUSTAFA KAMARIĆ" GRAČANICA</v>
          </cell>
          <cell r="C17" t="str">
            <v>I</v>
          </cell>
          <cell r="D17">
            <v>3</v>
          </cell>
          <cell r="E17">
            <v>19</v>
          </cell>
          <cell r="F17">
            <v>50</v>
          </cell>
          <cell r="G17">
            <v>69</v>
          </cell>
          <cell r="H17">
            <v>67</v>
          </cell>
          <cell r="I17">
            <v>97.10144927536231</v>
          </cell>
          <cell r="J17">
            <v>2</v>
          </cell>
          <cell r="M17">
            <v>2</v>
          </cell>
          <cell r="N17">
            <v>2.898550724637681</v>
          </cell>
          <cell r="O17">
            <v>26</v>
          </cell>
          <cell r="P17">
            <v>33</v>
          </cell>
          <cell r="Q17">
            <v>10</v>
          </cell>
          <cell r="S17">
            <v>69</v>
          </cell>
          <cell r="T17">
            <v>100</v>
          </cell>
          <cell r="V17">
            <v>0</v>
          </cell>
          <cell r="W17">
            <v>0</v>
          </cell>
          <cell r="X17">
            <v>0</v>
          </cell>
          <cell r="Y17">
            <v>4.231884057971015</v>
          </cell>
        </row>
        <row r="18">
          <cell r="C18" t="str">
            <v>II</v>
          </cell>
          <cell r="D18">
            <v>4</v>
          </cell>
          <cell r="E18">
            <v>34</v>
          </cell>
          <cell r="F18">
            <v>64</v>
          </cell>
          <cell r="G18">
            <v>98</v>
          </cell>
          <cell r="H18">
            <v>96</v>
          </cell>
          <cell r="I18">
            <v>97.95918367346938</v>
          </cell>
          <cell r="J18">
            <v>2</v>
          </cell>
          <cell r="M18">
            <v>2</v>
          </cell>
          <cell r="N18">
            <v>2.0408163265306123</v>
          </cell>
          <cell r="O18">
            <v>42</v>
          </cell>
          <cell r="P18">
            <v>40</v>
          </cell>
          <cell r="Q18">
            <v>16</v>
          </cell>
          <cell r="S18">
            <v>98</v>
          </cell>
          <cell r="T18">
            <v>100</v>
          </cell>
          <cell r="V18">
            <v>0</v>
          </cell>
          <cell r="W18">
            <v>0</v>
          </cell>
          <cell r="X18">
            <v>0</v>
          </cell>
          <cell r="Y18">
            <v>4.26530612244898</v>
          </cell>
        </row>
        <row r="19">
          <cell r="C19" t="str">
            <v>III</v>
          </cell>
          <cell r="D19">
            <v>6</v>
          </cell>
          <cell r="E19">
            <v>52</v>
          </cell>
          <cell r="F19">
            <v>98</v>
          </cell>
          <cell r="G19">
            <v>150</v>
          </cell>
          <cell r="H19">
            <v>142</v>
          </cell>
          <cell r="I19">
            <v>94.66666666666667</v>
          </cell>
          <cell r="J19">
            <v>8</v>
          </cell>
          <cell r="M19">
            <v>8</v>
          </cell>
          <cell r="N19">
            <v>5.333333333333334</v>
          </cell>
          <cell r="O19">
            <v>52</v>
          </cell>
          <cell r="P19">
            <v>70</v>
          </cell>
          <cell r="Q19">
            <v>28</v>
          </cell>
          <cell r="S19">
            <v>150</v>
          </cell>
          <cell r="T19">
            <v>100</v>
          </cell>
          <cell r="V19">
            <v>0</v>
          </cell>
          <cell r="W19">
            <v>0</v>
          </cell>
          <cell r="X19">
            <v>0</v>
          </cell>
          <cell r="Y19">
            <v>4.16</v>
          </cell>
        </row>
        <row r="20">
          <cell r="C20" t="str">
            <v>IV</v>
          </cell>
          <cell r="D20">
            <v>5</v>
          </cell>
          <cell r="E20">
            <v>39</v>
          </cell>
          <cell r="F20">
            <v>91</v>
          </cell>
          <cell r="G20">
            <v>130</v>
          </cell>
          <cell r="H20">
            <v>125</v>
          </cell>
          <cell r="I20">
            <v>96.15384615384616</v>
          </cell>
          <cell r="K20">
            <v>5</v>
          </cell>
          <cell r="M20">
            <v>5</v>
          </cell>
          <cell r="N20">
            <v>3.8461538461538463</v>
          </cell>
          <cell r="O20">
            <v>69</v>
          </cell>
          <cell r="P20">
            <v>35</v>
          </cell>
          <cell r="Q20">
            <v>25</v>
          </cell>
          <cell r="R20">
            <v>1</v>
          </cell>
          <cell r="S20">
            <v>130</v>
          </cell>
          <cell r="T20">
            <v>100</v>
          </cell>
          <cell r="V20">
            <v>0</v>
          </cell>
          <cell r="W20">
            <v>0</v>
          </cell>
          <cell r="X20">
            <v>0</v>
          </cell>
          <cell r="Y20">
            <v>4.323076923076923</v>
          </cell>
        </row>
        <row r="21">
          <cell r="B21" t="str">
            <v>UKUPNO </v>
          </cell>
          <cell r="D21">
            <v>18</v>
          </cell>
          <cell r="E21">
            <v>144</v>
          </cell>
          <cell r="F21">
            <v>303</v>
          </cell>
          <cell r="G21">
            <v>447</v>
          </cell>
          <cell r="H21">
            <v>430</v>
          </cell>
          <cell r="I21">
            <v>96.19686800894854</v>
          </cell>
          <cell r="J21">
            <v>12</v>
          </cell>
          <cell r="K21">
            <v>5</v>
          </cell>
          <cell r="L21">
            <v>0</v>
          </cell>
          <cell r="M21">
            <v>17</v>
          </cell>
          <cell r="N21">
            <v>3.803131991051454</v>
          </cell>
          <cell r="O21">
            <v>189</v>
          </cell>
          <cell r="P21">
            <v>178</v>
          </cell>
          <cell r="Q21">
            <v>79</v>
          </cell>
          <cell r="R21">
            <v>1</v>
          </cell>
          <cell r="S21">
            <v>447</v>
          </cell>
          <cell r="T21">
            <v>100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4.241610738255034</v>
          </cell>
        </row>
        <row r="22">
          <cell r="A22">
            <v>4</v>
          </cell>
          <cell r="B22" t="str">
            <v>GIMNAZIJA LUKAVAC</v>
          </cell>
          <cell r="C22" t="str">
            <v>I</v>
          </cell>
          <cell r="D22">
            <v>2</v>
          </cell>
          <cell r="E22">
            <v>15</v>
          </cell>
          <cell r="F22">
            <v>41</v>
          </cell>
          <cell r="G22">
            <v>56</v>
          </cell>
          <cell r="H22">
            <v>51</v>
          </cell>
          <cell r="I22">
            <v>91.07142857142857</v>
          </cell>
          <cell r="J22">
            <v>2</v>
          </cell>
          <cell r="K22">
            <v>3</v>
          </cell>
          <cell r="M22">
            <v>5</v>
          </cell>
          <cell r="N22">
            <v>8.928571428571429</v>
          </cell>
          <cell r="O22">
            <v>30</v>
          </cell>
          <cell r="P22">
            <v>21</v>
          </cell>
          <cell r="Q22">
            <v>4</v>
          </cell>
          <cell r="R22">
            <v>1</v>
          </cell>
          <cell r="S22">
            <v>56</v>
          </cell>
          <cell r="T22">
            <v>100</v>
          </cell>
          <cell r="V22">
            <v>0</v>
          </cell>
          <cell r="W22">
            <v>0</v>
          </cell>
          <cell r="X22">
            <v>0</v>
          </cell>
          <cell r="Y22">
            <v>4.428571428571429</v>
          </cell>
        </row>
        <row r="23">
          <cell r="C23" t="str">
            <v>II</v>
          </cell>
          <cell r="D23">
            <v>4</v>
          </cell>
          <cell r="E23">
            <v>27</v>
          </cell>
          <cell r="F23">
            <v>59</v>
          </cell>
          <cell r="G23">
            <v>86</v>
          </cell>
          <cell r="H23">
            <v>75</v>
          </cell>
          <cell r="I23">
            <v>87.20930232558139</v>
          </cell>
          <cell r="J23">
            <v>7</v>
          </cell>
          <cell r="K23">
            <v>4</v>
          </cell>
          <cell r="M23">
            <v>11</v>
          </cell>
          <cell r="N23">
            <v>12.790697674418606</v>
          </cell>
          <cell r="O23">
            <v>38</v>
          </cell>
          <cell r="P23">
            <v>33</v>
          </cell>
          <cell r="Q23">
            <v>14</v>
          </cell>
          <cell r="R23">
            <v>1</v>
          </cell>
          <cell r="S23">
            <v>86</v>
          </cell>
          <cell r="T23">
            <v>100</v>
          </cell>
          <cell r="V23">
            <v>0</v>
          </cell>
          <cell r="W23">
            <v>0</v>
          </cell>
          <cell r="X23">
            <v>0</v>
          </cell>
          <cell r="Y23">
            <v>4.255813953488372</v>
          </cell>
        </row>
        <row r="24">
          <cell r="C24" t="str">
            <v>III</v>
          </cell>
          <cell r="D24">
            <v>4</v>
          </cell>
          <cell r="E24">
            <v>34</v>
          </cell>
          <cell r="F24">
            <v>92</v>
          </cell>
          <cell r="G24">
            <v>126</v>
          </cell>
          <cell r="H24">
            <v>113</v>
          </cell>
          <cell r="I24">
            <v>89.68253968253968</v>
          </cell>
          <cell r="J24">
            <v>7</v>
          </cell>
          <cell r="K24">
            <v>6</v>
          </cell>
          <cell r="M24">
            <v>13</v>
          </cell>
          <cell r="N24">
            <v>10.317460317460316</v>
          </cell>
          <cell r="O24">
            <v>59</v>
          </cell>
          <cell r="P24">
            <v>44</v>
          </cell>
          <cell r="Q24">
            <v>22</v>
          </cell>
          <cell r="S24">
            <v>125</v>
          </cell>
          <cell r="T24">
            <v>99.20634920634922</v>
          </cell>
          <cell r="U24">
            <v>1</v>
          </cell>
          <cell r="V24">
            <v>0.7936507936507936</v>
          </cell>
          <cell r="W24">
            <v>0</v>
          </cell>
          <cell r="X24">
            <v>0</v>
          </cell>
          <cell r="Y24">
            <v>4.26984126984127</v>
          </cell>
        </row>
        <row r="25">
          <cell r="C25" t="str">
            <v>IV</v>
          </cell>
          <cell r="D25">
            <v>5</v>
          </cell>
          <cell r="E25">
            <v>44</v>
          </cell>
          <cell r="F25">
            <v>96</v>
          </cell>
          <cell r="G25">
            <v>140</v>
          </cell>
          <cell r="H25">
            <v>140</v>
          </cell>
          <cell r="I25">
            <v>100</v>
          </cell>
          <cell r="M25">
            <v>0</v>
          </cell>
          <cell r="N25">
            <v>0</v>
          </cell>
          <cell r="O25">
            <v>74</v>
          </cell>
          <cell r="P25">
            <v>49</v>
          </cell>
          <cell r="Q25">
            <v>17</v>
          </cell>
          <cell r="S25">
            <v>140</v>
          </cell>
          <cell r="T25">
            <v>100</v>
          </cell>
          <cell r="V25">
            <v>0</v>
          </cell>
          <cell r="W25">
            <v>0</v>
          </cell>
          <cell r="X25">
            <v>0</v>
          </cell>
          <cell r="Y25">
            <v>4.4071428571428575</v>
          </cell>
        </row>
        <row r="26">
          <cell r="B26" t="str">
            <v>UKUPNO </v>
          </cell>
          <cell r="D26">
            <v>15</v>
          </cell>
          <cell r="E26">
            <v>120</v>
          </cell>
          <cell r="F26">
            <v>288</v>
          </cell>
          <cell r="G26">
            <v>408</v>
          </cell>
          <cell r="H26">
            <v>379</v>
          </cell>
          <cell r="I26">
            <v>92.8921568627451</v>
          </cell>
          <cell r="J26">
            <v>16</v>
          </cell>
          <cell r="K26">
            <v>13</v>
          </cell>
          <cell r="L26">
            <v>0</v>
          </cell>
          <cell r="M26">
            <v>29</v>
          </cell>
          <cell r="N26">
            <v>7.107843137254902</v>
          </cell>
          <cell r="O26">
            <v>201</v>
          </cell>
          <cell r="P26">
            <v>147</v>
          </cell>
          <cell r="Q26">
            <v>57</v>
          </cell>
          <cell r="R26">
            <v>2</v>
          </cell>
          <cell r="S26">
            <v>407</v>
          </cell>
          <cell r="T26">
            <v>99.75490196078431</v>
          </cell>
          <cell r="U26">
            <v>1</v>
          </cell>
          <cell r="V26">
            <v>0.24509803921568626</v>
          </cell>
          <cell r="W26">
            <v>0</v>
          </cell>
          <cell r="X26">
            <v>0</v>
          </cell>
          <cell r="Y26">
            <v>4.33578431372549</v>
          </cell>
        </row>
        <row r="27">
          <cell r="A27">
            <v>5</v>
          </cell>
          <cell r="B27" t="str">
            <v>GIMNAZIJA ŽIVINICE</v>
          </cell>
          <cell r="C27" t="str">
            <v>I</v>
          </cell>
          <cell r="D27">
            <v>3</v>
          </cell>
          <cell r="E27">
            <v>19</v>
          </cell>
          <cell r="F27">
            <v>48</v>
          </cell>
          <cell r="G27">
            <v>67</v>
          </cell>
          <cell r="H27">
            <v>67</v>
          </cell>
          <cell r="I27">
            <v>100</v>
          </cell>
          <cell r="M27">
            <v>0</v>
          </cell>
          <cell r="N27">
            <v>0</v>
          </cell>
          <cell r="O27">
            <v>41</v>
          </cell>
          <cell r="P27">
            <v>23</v>
          </cell>
          <cell r="Q27">
            <v>3</v>
          </cell>
          <cell r="S27">
            <v>67</v>
          </cell>
          <cell r="T27">
            <v>100</v>
          </cell>
          <cell r="V27">
            <v>0</v>
          </cell>
          <cell r="W27">
            <v>0</v>
          </cell>
          <cell r="X27">
            <v>0</v>
          </cell>
          <cell r="Y27">
            <v>4.567164179104478</v>
          </cell>
        </row>
        <row r="28">
          <cell r="C28" t="str">
            <v>II</v>
          </cell>
          <cell r="D28">
            <v>3</v>
          </cell>
          <cell r="E28">
            <v>33</v>
          </cell>
          <cell r="F28">
            <v>57</v>
          </cell>
          <cell r="G28">
            <v>90</v>
          </cell>
          <cell r="H28">
            <v>90</v>
          </cell>
          <cell r="I28">
            <v>100</v>
          </cell>
          <cell r="M28">
            <v>0</v>
          </cell>
          <cell r="N28">
            <v>0</v>
          </cell>
          <cell r="O28">
            <v>44</v>
          </cell>
          <cell r="P28">
            <v>44</v>
          </cell>
          <cell r="Q28">
            <v>2</v>
          </cell>
          <cell r="S28">
            <v>90</v>
          </cell>
          <cell r="T28">
            <v>100</v>
          </cell>
          <cell r="V28">
            <v>0</v>
          </cell>
          <cell r="W28">
            <v>0</v>
          </cell>
          <cell r="X28">
            <v>0</v>
          </cell>
          <cell r="Y28">
            <v>4.466666666666667</v>
          </cell>
        </row>
        <row r="29">
          <cell r="C29" t="str">
            <v>III</v>
          </cell>
          <cell r="D29">
            <v>6</v>
          </cell>
          <cell r="E29">
            <v>34</v>
          </cell>
          <cell r="F29">
            <v>119</v>
          </cell>
          <cell r="G29">
            <v>153</v>
          </cell>
          <cell r="H29">
            <v>148</v>
          </cell>
          <cell r="I29">
            <v>96.73202614379085</v>
          </cell>
          <cell r="J29">
            <v>5</v>
          </cell>
          <cell r="M29">
            <v>5</v>
          </cell>
          <cell r="N29">
            <v>3.2679738562091507</v>
          </cell>
          <cell r="O29">
            <v>80</v>
          </cell>
          <cell r="P29">
            <v>57</v>
          </cell>
          <cell r="Q29">
            <v>14</v>
          </cell>
          <cell r="S29">
            <v>151</v>
          </cell>
          <cell r="T29">
            <v>98.69281045751634</v>
          </cell>
          <cell r="V29">
            <v>0</v>
          </cell>
          <cell r="W29">
            <v>2</v>
          </cell>
          <cell r="X29">
            <v>1.3071895424836601</v>
          </cell>
          <cell r="Y29">
            <v>4.437086092715232</v>
          </cell>
        </row>
        <row r="30">
          <cell r="C30" t="str">
            <v>IV</v>
          </cell>
          <cell r="D30">
            <v>6</v>
          </cell>
          <cell r="E30">
            <v>41</v>
          </cell>
          <cell r="F30">
            <v>121</v>
          </cell>
          <cell r="G30">
            <v>162</v>
          </cell>
          <cell r="H30">
            <v>160</v>
          </cell>
          <cell r="I30">
            <v>98.76543209876543</v>
          </cell>
          <cell r="K30">
            <v>1</v>
          </cell>
          <cell r="L30">
            <v>1</v>
          </cell>
          <cell r="M30">
            <v>2</v>
          </cell>
          <cell r="N30">
            <v>1.2345679012345678</v>
          </cell>
          <cell r="O30">
            <v>62</v>
          </cell>
          <cell r="P30">
            <v>68</v>
          </cell>
          <cell r="Q30">
            <v>31</v>
          </cell>
          <cell r="S30">
            <v>161</v>
          </cell>
          <cell r="T30">
            <v>99.38271604938271</v>
          </cell>
          <cell r="V30">
            <v>0</v>
          </cell>
          <cell r="W30">
            <v>1</v>
          </cell>
          <cell r="X30">
            <v>0.6172839506172839</v>
          </cell>
          <cell r="Y30">
            <v>4.192546583850931</v>
          </cell>
        </row>
        <row r="31">
          <cell r="B31" t="str">
            <v>UKUPNO </v>
          </cell>
          <cell r="D31">
            <v>18</v>
          </cell>
          <cell r="E31">
            <v>127</v>
          </cell>
          <cell r="F31">
            <v>345</v>
          </cell>
          <cell r="G31">
            <v>472</v>
          </cell>
          <cell r="H31">
            <v>465</v>
          </cell>
          <cell r="I31">
            <v>98.51694915254238</v>
          </cell>
          <cell r="J31">
            <v>5</v>
          </cell>
          <cell r="K31">
            <v>1</v>
          </cell>
          <cell r="L31">
            <v>1</v>
          </cell>
          <cell r="M31">
            <v>7</v>
          </cell>
          <cell r="N31">
            <v>1.4830508474576272</v>
          </cell>
          <cell r="O31">
            <v>227</v>
          </cell>
          <cell r="P31">
            <v>192</v>
          </cell>
          <cell r="Q31">
            <v>50</v>
          </cell>
          <cell r="R31">
            <v>0</v>
          </cell>
          <cell r="S31">
            <v>469</v>
          </cell>
          <cell r="T31">
            <v>99.36440677966102</v>
          </cell>
          <cell r="U31">
            <v>0</v>
          </cell>
          <cell r="V31">
            <v>0</v>
          </cell>
          <cell r="W31">
            <v>3</v>
          </cell>
          <cell r="X31">
            <v>0.6355932203389831</v>
          </cell>
          <cell r="Y31">
            <v>4.377398720682303</v>
          </cell>
        </row>
        <row r="32">
          <cell r="A32">
            <v>6</v>
          </cell>
          <cell r="B32" t="str">
            <v> MSŠ "MUSA ĆAZIM ĆATIĆ" KLADANJ</v>
          </cell>
          <cell r="C32" t="str">
            <v>I</v>
          </cell>
          <cell r="D32">
            <v>1</v>
          </cell>
          <cell r="E32">
            <v>8</v>
          </cell>
          <cell r="F32">
            <v>23</v>
          </cell>
          <cell r="G32">
            <v>31</v>
          </cell>
          <cell r="H32">
            <v>31</v>
          </cell>
          <cell r="I32">
            <v>100</v>
          </cell>
          <cell r="M32">
            <v>0</v>
          </cell>
          <cell r="N32">
            <v>0</v>
          </cell>
          <cell r="O32">
            <v>17</v>
          </cell>
          <cell r="P32">
            <v>10</v>
          </cell>
          <cell r="Q32">
            <v>4</v>
          </cell>
          <cell r="S32">
            <v>31</v>
          </cell>
          <cell r="T32">
            <v>100</v>
          </cell>
          <cell r="V32">
            <v>0</v>
          </cell>
          <cell r="W32">
            <v>0</v>
          </cell>
          <cell r="X32">
            <v>0</v>
          </cell>
          <cell r="Y32">
            <v>4.419354838709677</v>
          </cell>
        </row>
        <row r="33">
          <cell r="C33" t="str">
            <v>II</v>
          </cell>
          <cell r="D33">
            <v>2</v>
          </cell>
          <cell r="E33">
            <v>23</v>
          </cell>
          <cell r="F33">
            <v>30</v>
          </cell>
          <cell r="G33">
            <v>53</v>
          </cell>
          <cell r="H33">
            <v>53</v>
          </cell>
          <cell r="I33">
            <v>100</v>
          </cell>
          <cell r="M33">
            <v>0</v>
          </cell>
          <cell r="N33">
            <v>0</v>
          </cell>
          <cell r="O33">
            <v>24</v>
          </cell>
          <cell r="P33">
            <v>12</v>
          </cell>
          <cell r="Q33">
            <v>16</v>
          </cell>
          <cell r="R33">
            <v>1</v>
          </cell>
          <cell r="S33">
            <v>53</v>
          </cell>
          <cell r="T33">
            <v>100</v>
          </cell>
          <cell r="V33">
            <v>0</v>
          </cell>
          <cell r="W33">
            <v>0</v>
          </cell>
          <cell r="X33">
            <v>0</v>
          </cell>
          <cell r="Y33">
            <v>4.113207547169812</v>
          </cell>
        </row>
        <row r="34">
          <cell r="C34" t="str">
            <v>III</v>
          </cell>
          <cell r="D34">
            <v>2</v>
          </cell>
          <cell r="E34">
            <v>22</v>
          </cell>
          <cell r="F34">
            <v>30</v>
          </cell>
          <cell r="G34">
            <v>52</v>
          </cell>
          <cell r="H34">
            <v>46</v>
          </cell>
          <cell r="I34">
            <v>88.46153846153845</v>
          </cell>
          <cell r="J34">
            <v>5</v>
          </cell>
          <cell r="K34">
            <v>1</v>
          </cell>
          <cell r="M34">
            <v>6</v>
          </cell>
          <cell r="N34">
            <v>11.538461538461538</v>
          </cell>
          <cell r="O34">
            <v>24</v>
          </cell>
          <cell r="P34">
            <v>12</v>
          </cell>
          <cell r="Q34">
            <v>14</v>
          </cell>
          <cell r="R34">
            <v>2</v>
          </cell>
          <cell r="S34">
            <v>52</v>
          </cell>
          <cell r="T34">
            <v>100</v>
          </cell>
          <cell r="V34">
            <v>0</v>
          </cell>
          <cell r="W34">
            <v>0</v>
          </cell>
          <cell r="X34">
            <v>0</v>
          </cell>
          <cell r="Y34">
            <v>4.115384615384615</v>
          </cell>
        </row>
        <row r="35">
          <cell r="C35" t="str">
            <v>IV</v>
          </cell>
          <cell r="D35">
            <v>2</v>
          </cell>
          <cell r="E35">
            <v>33</v>
          </cell>
          <cell r="F35">
            <v>30</v>
          </cell>
          <cell r="G35">
            <v>63</v>
          </cell>
          <cell r="H35">
            <v>63</v>
          </cell>
          <cell r="I35">
            <v>100</v>
          </cell>
          <cell r="M35">
            <v>0</v>
          </cell>
          <cell r="N35">
            <v>0</v>
          </cell>
          <cell r="O35">
            <v>27</v>
          </cell>
          <cell r="P35">
            <v>23</v>
          </cell>
          <cell r="Q35">
            <v>12</v>
          </cell>
          <cell r="R35">
            <v>1</v>
          </cell>
          <cell r="S35">
            <v>63</v>
          </cell>
          <cell r="T35">
            <v>100</v>
          </cell>
          <cell r="V35">
            <v>0</v>
          </cell>
          <cell r="W35">
            <v>0</v>
          </cell>
          <cell r="X35">
            <v>0</v>
          </cell>
          <cell r="Y35">
            <v>4.2063492063492065</v>
          </cell>
        </row>
        <row r="36">
          <cell r="B36" t="str">
            <v>UKUPNO </v>
          </cell>
          <cell r="D36">
            <v>7</v>
          </cell>
          <cell r="E36">
            <v>86</v>
          </cell>
          <cell r="F36">
            <v>113</v>
          </cell>
          <cell r="G36">
            <v>199</v>
          </cell>
          <cell r="H36">
            <v>193</v>
          </cell>
          <cell r="I36">
            <v>96.98492462311557</v>
          </cell>
          <cell r="J36">
            <v>5</v>
          </cell>
          <cell r="K36">
            <v>1</v>
          </cell>
          <cell r="L36">
            <v>0</v>
          </cell>
          <cell r="M36">
            <v>6</v>
          </cell>
          <cell r="N36">
            <v>3.015075376884422</v>
          </cell>
          <cell r="O36">
            <v>92</v>
          </cell>
          <cell r="P36">
            <v>57</v>
          </cell>
          <cell r="Q36">
            <v>46</v>
          </cell>
          <cell r="R36">
            <v>4</v>
          </cell>
          <cell r="S36">
            <v>199</v>
          </cell>
          <cell r="T36">
            <v>100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4.190954773869347</v>
          </cell>
        </row>
        <row r="39">
          <cell r="A39" t="str">
            <v>Red.</v>
          </cell>
          <cell r="B39" t="str">
            <v>ŠKOLA I MJESTO</v>
          </cell>
          <cell r="C39" t="str">
            <v>Razred</v>
          </cell>
          <cell r="D39" t="str">
            <v>Broj odjeljenja</v>
          </cell>
          <cell r="E39" t="str">
            <v>Broj učenika</v>
          </cell>
          <cell r="H39" t="str">
            <v>Uspjeh u junu</v>
          </cell>
          <cell r="O39" t="str">
            <v>Uspijeh poslije popravnih</v>
          </cell>
          <cell r="W39" t="str">
            <v>Neocjenjeni</v>
          </cell>
          <cell r="Y39" t="str">
            <v>Srednja ocjena</v>
          </cell>
        </row>
        <row r="40">
          <cell r="A40" t="str">
            <v>broj</v>
          </cell>
          <cell r="H40" t="str">
            <v>Prolazi</v>
          </cell>
          <cell r="J40" t="str">
            <v>Pada </v>
          </cell>
          <cell r="O40" t="str">
            <v>Prolazi</v>
          </cell>
          <cell r="U40" t="str">
            <v>Pada</v>
          </cell>
        </row>
        <row r="41">
          <cell r="E41" t="str">
            <v>M</v>
          </cell>
          <cell r="F41" t="str">
            <v>Ž</v>
          </cell>
          <cell r="G41" t="str">
            <v>Sv.</v>
          </cell>
          <cell r="H41" t="str">
            <v>uč.</v>
          </cell>
          <cell r="I41" t="str">
            <v>%</v>
          </cell>
          <cell r="J41" t="str">
            <v>1sl.</v>
          </cell>
          <cell r="K41" t="str">
            <v>2sl.</v>
          </cell>
          <cell r="L41" t="str">
            <v>3 i v.</v>
          </cell>
          <cell r="M41" t="str">
            <v>Sv.</v>
          </cell>
          <cell r="N41" t="str">
            <v>%</v>
          </cell>
          <cell r="O41" t="str">
            <v>od.</v>
          </cell>
          <cell r="P41" t="str">
            <v>vr.</v>
          </cell>
          <cell r="Q41" t="str">
            <v>dob.</v>
          </cell>
          <cell r="R41" t="str">
            <v>dov.</v>
          </cell>
          <cell r="S41" t="str">
            <v>Sv.</v>
          </cell>
          <cell r="T41" t="str">
            <v>%</v>
          </cell>
          <cell r="U41" t="str">
            <v>uč.</v>
          </cell>
          <cell r="V41" t="str">
            <v>%</v>
          </cell>
          <cell r="W41" t="str">
            <v>Broj</v>
          </cell>
          <cell r="X41" t="str">
            <v>%</v>
          </cell>
        </row>
        <row r="42">
          <cell r="A42">
            <v>7</v>
          </cell>
          <cell r="B42" t="str">
            <v>MSŠ KALESIJA</v>
          </cell>
          <cell r="C42" t="str">
            <v>I</v>
          </cell>
          <cell r="D42">
            <v>1</v>
          </cell>
          <cell r="E42">
            <v>8</v>
          </cell>
          <cell r="F42">
            <v>13</v>
          </cell>
          <cell r="G42">
            <v>21</v>
          </cell>
          <cell r="H42">
            <v>21</v>
          </cell>
          <cell r="I42">
            <v>100</v>
          </cell>
          <cell r="M42">
            <v>0</v>
          </cell>
          <cell r="N42">
            <v>0</v>
          </cell>
          <cell r="O42">
            <v>6</v>
          </cell>
          <cell r="P42">
            <v>14</v>
          </cell>
          <cell r="Q42">
            <v>1</v>
          </cell>
          <cell r="S42">
            <v>21</v>
          </cell>
          <cell r="T42">
            <v>100</v>
          </cell>
          <cell r="V42">
            <v>0</v>
          </cell>
          <cell r="W42">
            <v>0</v>
          </cell>
          <cell r="X42">
            <v>0</v>
          </cell>
          <cell r="Y42">
            <v>4.238095238095238</v>
          </cell>
        </row>
        <row r="43">
          <cell r="C43" t="str">
            <v>II</v>
          </cell>
          <cell r="D43">
            <v>1</v>
          </cell>
          <cell r="E43">
            <v>7</v>
          </cell>
          <cell r="F43">
            <v>22</v>
          </cell>
          <cell r="G43">
            <v>29</v>
          </cell>
          <cell r="H43">
            <v>27</v>
          </cell>
          <cell r="I43">
            <v>93.10344827586206</v>
          </cell>
          <cell r="J43">
            <v>2</v>
          </cell>
          <cell r="M43">
            <v>2</v>
          </cell>
          <cell r="N43">
            <v>6.896551724137931</v>
          </cell>
          <cell r="O43">
            <v>14</v>
          </cell>
          <cell r="P43">
            <v>12</v>
          </cell>
          <cell r="Q43">
            <v>3</v>
          </cell>
          <cell r="S43">
            <v>29</v>
          </cell>
          <cell r="T43">
            <v>100</v>
          </cell>
          <cell r="V43">
            <v>0</v>
          </cell>
          <cell r="W43">
            <v>0</v>
          </cell>
          <cell r="X43">
            <v>0</v>
          </cell>
          <cell r="Y43">
            <v>4.379310344827586</v>
          </cell>
        </row>
        <row r="44">
          <cell r="C44" t="str">
            <v>III</v>
          </cell>
          <cell r="D44">
            <v>2</v>
          </cell>
          <cell r="E44">
            <v>11</v>
          </cell>
          <cell r="F44">
            <v>41</v>
          </cell>
          <cell r="G44">
            <v>52</v>
          </cell>
          <cell r="H44">
            <v>49</v>
          </cell>
          <cell r="I44">
            <v>94.23076923076923</v>
          </cell>
          <cell r="J44">
            <v>3</v>
          </cell>
          <cell r="M44">
            <v>3</v>
          </cell>
          <cell r="N44">
            <v>5.769230769230769</v>
          </cell>
          <cell r="O44">
            <v>14</v>
          </cell>
          <cell r="P44">
            <v>25</v>
          </cell>
          <cell r="Q44">
            <v>13</v>
          </cell>
          <cell r="S44">
            <v>52</v>
          </cell>
          <cell r="T44">
            <v>100</v>
          </cell>
          <cell r="V44">
            <v>0</v>
          </cell>
          <cell r="W44">
            <v>0</v>
          </cell>
          <cell r="X44">
            <v>0</v>
          </cell>
          <cell r="Y44">
            <v>4.019230769230769</v>
          </cell>
        </row>
        <row r="45">
          <cell r="C45" t="str">
            <v>IV</v>
          </cell>
          <cell r="D45">
            <v>1</v>
          </cell>
          <cell r="E45">
            <v>10</v>
          </cell>
          <cell r="F45">
            <v>16</v>
          </cell>
          <cell r="G45">
            <v>26</v>
          </cell>
          <cell r="H45">
            <v>26</v>
          </cell>
          <cell r="I45">
            <v>100</v>
          </cell>
          <cell r="M45">
            <v>0</v>
          </cell>
          <cell r="N45">
            <v>0</v>
          </cell>
          <cell r="O45">
            <v>11</v>
          </cell>
          <cell r="P45">
            <v>14</v>
          </cell>
          <cell r="Q45">
            <v>1</v>
          </cell>
          <cell r="S45">
            <v>26</v>
          </cell>
          <cell r="T45">
            <v>100</v>
          </cell>
          <cell r="V45">
            <v>0</v>
          </cell>
          <cell r="W45">
            <v>0</v>
          </cell>
          <cell r="X45">
            <v>0</v>
          </cell>
          <cell r="Y45">
            <v>4.384615384615385</v>
          </cell>
        </row>
        <row r="46">
          <cell r="B46" t="str">
            <v>UKUPNO </v>
          </cell>
          <cell r="D46">
            <v>5</v>
          </cell>
          <cell r="E46">
            <v>36</v>
          </cell>
          <cell r="F46">
            <v>92</v>
          </cell>
          <cell r="G46">
            <v>128</v>
          </cell>
          <cell r="H46">
            <v>123</v>
          </cell>
          <cell r="I46">
            <v>96.09375</v>
          </cell>
          <cell r="J46">
            <v>5</v>
          </cell>
          <cell r="K46">
            <v>0</v>
          </cell>
          <cell r="L46">
            <v>0</v>
          </cell>
          <cell r="M46">
            <v>5</v>
          </cell>
          <cell r="N46">
            <v>3.90625</v>
          </cell>
          <cell r="O46">
            <v>45</v>
          </cell>
          <cell r="P46">
            <v>65</v>
          </cell>
          <cell r="Q46">
            <v>18</v>
          </cell>
          <cell r="R46">
            <v>0</v>
          </cell>
          <cell r="S46">
            <v>128</v>
          </cell>
          <cell r="T46">
            <v>100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4.2109375</v>
          </cell>
        </row>
        <row r="47">
          <cell r="A47">
            <v>8</v>
          </cell>
          <cell r="B47" t="str">
            <v>MSŠ BANOVIĆI</v>
          </cell>
          <cell r="C47" t="str">
            <v>I</v>
          </cell>
          <cell r="D47">
            <v>2</v>
          </cell>
          <cell r="E47">
            <v>20</v>
          </cell>
          <cell r="F47">
            <v>26</v>
          </cell>
          <cell r="G47">
            <v>46</v>
          </cell>
          <cell r="H47">
            <v>46</v>
          </cell>
          <cell r="I47">
            <v>100</v>
          </cell>
          <cell r="M47">
            <v>0</v>
          </cell>
          <cell r="N47">
            <v>0</v>
          </cell>
          <cell r="O47">
            <v>28</v>
          </cell>
          <cell r="P47">
            <v>18</v>
          </cell>
          <cell r="S47">
            <v>46</v>
          </cell>
          <cell r="T47">
            <v>100</v>
          </cell>
          <cell r="V47">
            <v>0</v>
          </cell>
          <cell r="W47">
            <v>0</v>
          </cell>
          <cell r="X47">
            <v>0</v>
          </cell>
          <cell r="Y47">
            <v>4.608695652173913</v>
          </cell>
        </row>
        <row r="48">
          <cell r="C48" t="str">
            <v>II</v>
          </cell>
          <cell r="D48">
            <v>2</v>
          </cell>
          <cell r="E48">
            <v>5</v>
          </cell>
          <cell r="F48">
            <v>41</v>
          </cell>
          <cell r="G48">
            <v>46</v>
          </cell>
          <cell r="H48">
            <v>46</v>
          </cell>
          <cell r="I48">
            <v>100</v>
          </cell>
          <cell r="M48">
            <v>0</v>
          </cell>
          <cell r="N48">
            <v>0</v>
          </cell>
          <cell r="O48">
            <v>35</v>
          </cell>
          <cell r="P48">
            <v>10</v>
          </cell>
          <cell r="Q48">
            <v>1</v>
          </cell>
          <cell r="S48">
            <v>46</v>
          </cell>
          <cell r="T48">
            <v>100</v>
          </cell>
          <cell r="V48">
            <v>0</v>
          </cell>
          <cell r="W48">
            <v>0</v>
          </cell>
          <cell r="X48">
            <v>0</v>
          </cell>
          <cell r="Y48">
            <v>4.739130434782608</v>
          </cell>
        </row>
        <row r="49">
          <cell r="C49" t="str">
            <v>III</v>
          </cell>
          <cell r="D49">
            <v>2</v>
          </cell>
          <cell r="E49">
            <v>15</v>
          </cell>
          <cell r="F49">
            <v>51</v>
          </cell>
          <cell r="G49">
            <v>66</v>
          </cell>
          <cell r="H49">
            <v>66</v>
          </cell>
          <cell r="I49">
            <v>100</v>
          </cell>
          <cell r="M49">
            <v>0</v>
          </cell>
          <cell r="N49">
            <v>0</v>
          </cell>
          <cell r="O49">
            <v>57</v>
          </cell>
          <cell r="P49">
            <v>9</v>
          </cell>
          <cell r="S49">
            <v>66</v>
          </cell>
          <cell r="T49">
            <v>100</v>
          </cell>
          <cell r="V49">
            <v>0</v>
          </cell>
          <cell r="W49">
            <v>0</v>
          </cell>
          <cell r="X49">
            <v>0</v>
          </cell>
          <cell r="Y49">
            <v>4.863636363636363</v>
          </cell>
        </row>
        <row r="50">
          <cell r="C50" t="str">
            <v>IV</v>
          </cell>
          <cell r="D50">
            <v>2</v>
          </cell>
          <cell r="E50">
            <v>21</v>
          </cell>
          <cell r="F50">
            <v>48</v>
          </cell>
          <cell r="G50">
            <v>69</v>
          </cell>
          <cell r="H50">
            <v>69</v>
          </cell>
          <cell r="I50">
            <v>100</v>
          </cell>
          <cell r="M50">
            <v>0</v>
          </cell>
          <cell r="N50">
            <v>0</v>
          </cell>
          <cell r="O50">
            <v>59</v>
          </cell>
          <cell r="P50">
            <v>10</v>
          </cell>
          <cell r="S50">
            <v>69</v>
          </cell>
          <cell r="T50">
            <v>100</v>
          </cell>
          <cell r="V50">
            <v>0</v>
          </cell>
          <cell r="W50">
            <v>0</v>
          </cell>
          <cell r="X50">
            <v>0</v>
          </cell>
          <cell r="Y50">
            <v>4.855072463768116</v>
          </cell>
        </row>
        <row r="51">
          <cell r="B51" t="str">
            <v>UKUPNO </v>
          </cell>
          <cell r="D51">
            <v>8</v>
          </cell>
          <cell r="E51">
            <v>61</v>
          </cell>
          <cell r="F51">
            <v>166</v>
          </cell>
          <cell r="G51">
            <v>227</v>
          </cell>
          <cell r="H51">
            <v>227</v>
          </cell>
          <cell r="I51">
            <v>100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179</v>
          </cell>
          <cell r="P51">
            <v>47</v>
          </cell>
          <cell r="Q51">
            <v>1</v>
          </cell>
          <cell r="R51">
            <v>0</v>
          </cell>
          <cell r="S51">
            <v>227</v>
          </cell>
          <cell r="T51">
            <v>100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4.784140969162996</v>
          </cell>
        </row>
        <row r="52">
          <cell r="A52">
            <v>9</v>
          </cell>
          <cell r="B52" t="str">
            <v>MSŠ SAPNA</v>
          </cell>
          <cell r="C52" t="str">
            <v>I</v>
          </cell>
          <cell r="D52">
            <v>1</v>
          </cell>
          <cell r="E52">
            <v>10</v>
          </cell>
          <cell r="F52">
            <v>13</v>
          </cell>
          <cell r="G52">
            <v>23</v>
          </cell>
          <cell r="H52">
            <v>23</v>
          </cell>
          <cell r="I52">
            <v>100</v>
          </cell>
          <cell r="M52">
            <v>0</v>
          </cell>
          <cell r="N52">
            <v>0</v>
          </cell>
          <cell r="O52">
            <v>6</v>
          </cell>
          <cell r="P52">
            <v>10</v>
          </cell>
          <cell r="Q52">
            <v>7</v>
          </cell>
          <cell r="S52">
            <v>23</v>
          </cell>
          <cell r="T52">
            <v>100</v>
          </cell>
          <cell r="V52">
            <v>0</v>
          </cell>
          <cell r="W52">
            <v>0</v>
          </cell>
          <cell r="X52">
            <v>0</v>
          </cell>
          <cell r="Y52">
            <v>3.9565217391304346</v>
          </cell>
        </row>
        <row r="53">
          <cell r="C53" t="str">
            <v>II</v>
          </cell>
          <cell r="D53">
            <v>1</v>
          </cell>
          <cell r="E53">
            <v>9</v>
          </cell>
          <cell r="F53">
            <v>10</v>
          </cell>
          <cell r="G53">
            <v>19</v>
          </cell>
          <cell r="H53">
            <v>19</v>
          </cell>
          <cell r="I53">
            <v>100</v>
          </cell>
          <cell r="M53">
            <v>0</v>
          </cell>
          <cell r="N53">
            <v>0</v>
          </cell>
          <cell r="O53">
            <v>8</v>
          </cell>
          <cell r="P53">
            <v>11</v>
          </cell>
          <cell r="S53">
            <v>19</v>
          </cell>
          <cell r="T53">
            <v>100</v>
          </cell>
          <cell r="V53">
            <v>0</v>
          </cell>
          <cell r="W53">
            <v>0</v>
          </cell>
          <cell r="X53">
            <v>0</v>
          </cell>
          <cell r="Y53">
            <v>4.421052631578948</v>
          </cell>
        </row>
        <row r="54">
          <cell r="C54" t="str">
            <v>III</v>
          </cell>
          <cell r="D54">
            <v>1</v>
          </cell>
          <cell r="E54">
            <v>7</v>
          </cell>
          <cell r="F54">
            <v>22</v>
          </cell>
          <cell r="G54">
            <v>29</v>
          </cell>
          <cell r="H54">
            <v>29</v>
          </cell>
          <cell r="I54">
            <v>100</v>
          </cell>
          <cell r="M54">
            <v>0</v>
          </cell>
          <cell r="N54">
            <v>0</v>
          </cell>
          <cell r="O54">
            <v>10</v>
          </cell>
          <cell r="P54">
            <v>18</v>
          </cell>
          <cell r="Q54">
            <v>1</v>
          </cell>
          <cell r="S54">
            <v>29</v>
          </cell>
          <cell r="T54">
            <v>100</v>
          </cell>
          <cell r="V54">
            <v>0</v>
          </cell>
          <cell r="W54">
            <v>0</v>
          </cell>
          <cell r="X54">
            <v>0</v>
          </cell>
          <cell r="Y54">
            <v>4.310344827586207</v>
          </cell>
        </row>
        <row r="55">
          <cell r="C55" t="str">
            <v>IV</v>
          </cell>
          <cell r="G55">
            <v>0</v>
          </cell>
          <cell r="I55" t="str">
            <v/>
          </cell>
          <cell r="M55">
            <v>0</v>
          </cell>
          <cell r="N55" t="str">
            <v/>
          </cell>
          <cell r="S55">
            <v>0</v>
          </cell>
          <cell r="T55" t="str">
            <v/>
          </cell>
          <cell r="V55" t="str">
            <v/>
          </cell>
          <cell r="W55">
            <v>0</v>
          </cell>
          <cell r="X55" t="str">
            <v/>
          </cell>
          <cell r="Y55" t="str">
            <v/>
          </cell>
        </row>
        <row r="56">
          <cell r="B56" t="str">
            <v>UKUPNO </v>
          </cell>
          <cell r="D56">
            <v>3</v>
          </cell>
          <cell r="E56">
            <v>26</v>
          </cell>
          <cell r="F56">
            <v>45</v>
          </cell>
          <cell r="G56">
            <v>71</v>
          </cell>
          <cell r="H56">
            <v>71</v>
          </cell>
          <cell r="I56">
            <v>100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24</v>
          </cell>
          <cell r="P56">
            <v>39</v>
          </cell>
          <cell r="Q56">
            <v>8</v>
          </cell>
          <cell r="R56">
            <v>0</v>
          </cell>
          <cell r="S56">
            <v>71</v>
          </cell>
          <cell r="T56">
            <v>100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4.225352112676056</v>
          </cell>
        </row>
        <row r="57">
          <cell r="A57">
            <v>10</v>
          </cell>
          <cell r="B57" t="str">
            <v>MSŠ SREBRENIK</v>
          </cell>
          <cell r="C57" t="str">
            <v>I</v>
          </cell>
          <cell r="D57">
            <v>2</v>
          </cell>
          <cell r="E57">
            <v>14</v>
          </cell>
          <cell r="F57">
            <v>23</v>
          </cell>
          <cell r="G57">
            <v>37</v>
          </cell>
          <cell r="H57">
            <v>27</v>
          </cell>
          <cell r="I57">
            <v>72.97297297297297</v>
          </cell>
          <cell r="J57">
            <v>6</v>
          </cell>
          <cell r="K57">
            <v>4</v>
          </cell>
          <cell r="L57">
            <v>0</v>
          </cell>
          <cell r="M57">
            <v>10</v>
          </cell>
          <cell r="N57">
            <v>27.027027027027028</v>
          </cell>
          <cell r="O57">
            <v>12</v>
          </cell>
          <cell r="P57">
            <v>15</v>
          </cell>
          <cell r="Q57">
            <v>10</v>
          </cell>
          <cell r="S57">
            <v>37</v>
          </cell>
          <cell r="T57">
            <v>100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4.054054054054054</v>
          </cell>
        </row>
        <row r="58">
          <cell r="C58" t="str">
            <v>II</v>
          </cell>
          <cell r="D58">
            <v>2</v>
          </cell>
          <cell r="E58">
            <v>11</v>
          </cell>
          <cell r="F58">
            <v>45</v>
          </cell>
          <cell r="G58">
            <v>56</v>
          </cell>
          <cell r="H58">
            <v>47</v>
          </cell>
          <cell r="I58">
            <v>83.92857142857143</v>
          </cell>
          <cell r="J58">
            <v>4</v>
          </cell>
          <cell r="K58">
            <v>5</v>
          </cell>
          <cell r="L58">
            <v>0</v>
          </cell>
          <cell r="M58">
            <v>9</v>
          </cell>
          <cell r="N58">
            <v>16.071428571428573</v>
          </cell>
          <cell r="O58">
            <v>24</v>
          </cell>
          <cell r="P58">
            <v>14</v>
          </cell>
          <cell r="Q58">
            <v>18</v>
          </cell>
          <cell r="S58">
            <v>56</v>
          </cell>
          <cell r="T58">
            <v>100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4.107142857142857</v>
          </cell>
        </row>
        <row r="59">
          <cell r="C59" t="str">
            <v>III</v>
          </cell>
          <cell r="D59">
            <v>2</v>
          </cell>
          <cell r="E59">
            <v>16</v>
          </cell>
          <cell r="F59">
            <v>48</v>
          </cell>
          <cell r="G59">
            <v>64</v>
          </cell>
          <cell r="H59">
            <v>51</v>
          </cell>
          <cell r="I59">
            <v>79.6875</v>
          </cell>
          <cell r="J59">
            <v>4</v>
          </cell>
          <cell r="K59">
            <v>9</v>
          </cell>
          <cell r="L59">
            <v>0</v>
          </cell>
          <cell r="M59">
            <v>13</v>
          </cell>
          <cell r="N59">
            <v>20.3125</v>
          </cell>
          <cell r="O59">
            <v>21</v>
          </cell>
          <cell r="P59">
            <v>25</v>
          </cell>
          <cell r="Q59">
            <v>16</v>
          </cell>
          <cell r="R59">
            <v>2</v>
          </cell>
          <cell r="S59">
            <v>64</v>
          </cell>
          <cell r="T59">
            <v>100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4.015625</v>
          </cell>
        </row>
        <row r="60">
          <cell r="C60" t="str">
            <v>IV</v>
          </cell>
          <cell r="D60">
            <v>2</v>
          </cell>
          <cell r="E60">
            <v>19</v>
          </cell>
          <cell r="F60">
            <v>40</v>
          </cell>
          <cell r="G60">
            <v>59</v>
          </cell>
          <cell r="H60">
            <v>59</v>
          </cell>
          <cell r="I60">
            <v>100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21</v>
          </cell>
          <cell r="P60">
            <v>23</v>
          </cell>
          <cell r="Q60">
            <v>14</v>
          </cell>
          <cell r="R60">
            <v>1</v>
          </cell>
          <cell r="S60">
            <v>59</v>
          </cell>
          <cell r="T60">
            <v>100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4.084745762711864</v>
          </cell>
        </row>
        <row r="61">
          <cell r="B61" t="str">
            <v>UKUPNO </v>
          </cell>
          <cell r="D61">
            <v>8</v>
          </cell>
          <cell r="E61">
            <v>60</v>
          </cell>
          <cell r="F61">
            <v>156</v>
          </cell>
          <cell r="G61">
            <v>216</v>
          </cell>
          <cell r="H61">
            <v>184</v>
          </cell>
          <cell r="I61">
            <v>85.18518518518519</v>
          </cell>
          <cell r="J61">
            <v>14</v>
          </cell>
          <cell r="K61">
            <v>18</v>
          </cell>
          <cell r="L61">
            <v>0</v>
          </cell>
          <cell r="M61">
            <v>32</v>
          </cell>
          <cell r="N61">
            <v>14.814814814814813</v>
          </cell>
          <cell r="O61">
            <v>78</v>
          </cell>
          <cell r="P61">
            <v>77</v>
          </cell>
          <cell r="Q61">
            <v>58</v>
          </cell>
          <cell r="R61">
            <v>3</v>
          </cell>
          <cell r="S61">
            <v>216</v>
          </cell>
          <cell r="T61">
            <v>100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4.064814814814815</v>
          </cell>
        </row>
        <row r="62">
          <cell r="A62">
            <v>11</v>
          </cell>
          <cell r="B62" t="str">
            <v>GIMNAZIJA "MEŠA SELIMOVIĆ" TUZLA</v>
          </cell>
          <cell r="C62" t="str">
            <v>I</v>
          </cell>
          <cell r="D62">
            <v>7</v>
          </cell>
          <cell r="E62">
            <v>67</v>
          </cell>
          <cell r="F62">
            <v>89</v>
          </cell>
          <cell r="G62">
            <v>156</v>
          </cell>
          <cell r="H62">
            <v>40</v>
          </cell>
          <cell r="I62">
            <v>25.64102564102564</v>
          </cell>
          <cell r="J62">
            <v>6</v>
          </cell>
          <cell r="K62">
            <v>9</v>
          </cell>
          <cell r="L62">
            <v>1</v>
          </cell>
          <cell r="M62">
            <v>16</v>
          </cell>
          <cell r="N62">
            <v>10.256410256410255</v>
          </cell>
          <cell r="O62">
            <v>81</v>
          </cell>
          <cell r="P62">
            <v>46</v>
          </cell>
          <cell r="Q62">
            <v>26</v>
          </cell>
          <cell r="R62">
            <v>2</v>
          </cell>
          <cell r="S62">
            <v>155</v>
          </cell>
          <cell r="T62">
            <v>99.35897435897436</v>
          </cell>
          <cell r="U62">
            <v>1</v>
          </cell>
          <cell r="V62">
            <v>0.641025641025641</v>
          </cell>
          <cell r="W62">
            <v>0</v>
          </cell>
          <cell r="X62">
            <v>0</v>
          </cell>
          <cell r="Y62">
            <v>4.3076923076923075</v>
          </cell>
        </row>
        <row r="63">
          <cell r="C63" t="str">
            <v>II</v>
          </cell>
          <cell r="D63">
            <v>9</v>
          </cell>
          <cell r="E63">
            <v>100</v>
          </cell>
          <cell r="F63">
            <v>125</v>
          </cell>
          <cell r="G63">
            <v>225</v>
          </cell>
          <cell r="H63">
            <v>208</v>
          </cell>
          <cell r="I63">
            <v>92.44444444444444</v>
          </cell>
          <cell r="J63">
            <v>13</v>
          </cell>
          <cell r="K63">
            <v>4</v>
          </cell>
          <cell r="M63">
            <v>17</v>
          </cell>
          <cell r="N63">
            <v>7.555555555555555</v>
          </cell>
          <cell r="O63">
            <v>123</v>
          </cell>
          <cell r="P63">
            <v>64</v>
          </cell>
          <cell r="Q63">
            <v>35</v>
          </cell>
          <cell r="R63">
            <v>3</v>
          </cell>
          <cell r="S63">
            <v>225</v>
          </cell>
          <cell r="T63">
            <v>100</v>
          </cell>
          <cell r="V63">
            <v>0</v>
          </cell>
          <cell r="W63">
            <v>0</v>
          </cell>
          <cell r="X63">
            <v>0</v>
          </cell>
          <cell r="Y63">
            <v>4.364444444444445</v>
          </cell>
        </row>
        <row r="64">
          <cell r="C64" t="str">
            <v>III</v>
          </cell>
          <cell r="D64">
            <v>11</v>
          </cell>
          <cell r="E64">
            <v>144</v>
          </cell>
          <cell r="F64">
            <v>139</v>
          </cell>
          <cell r="G64">
            <v>283</v>
          </cell>
          <cell r="H64">
            <v>251</v>
          </cell>
          <cell r="I64">
            <v>88.69257950530034</v>
          </cell>
          <cell r="J64">
            <v>17</v>
          </cell>
          <cell r="K64">
            <v>13</v>
          </cell>
          <cell r="M64">
            <v>30</v>
          </cell>
          <cell r="N64">
            <v>10.60070671378092</v>
          </cell>
          <cell r="O64">
            <v>132</v>
          </cell>
          <cell r="P64">
            <v>77</v>
          </cell>
          <cell r="Q64">
            <v>68</v>
          </cell>
          <cell r="R64">
            <v>5</v>
          </cell>
          <cell r="S64">
            <v>282</v>
          </cell>
          <cell r="T64">
            <v>99.64664310954063</v>
          </cell>
          <cell r="V64">
            <v>0</v>
          </cell>
          <cell r="W64">
            <v>1</v>
          </cell>
          <cell r="X64">
            <v>0.35335689045936397</v>
          </cell>
          <cell r="Y64">
            <v>4.191489361702128</v>
          </cell>
        </row>
        <row r="65">
          <cell r="C65" t="str">
            <v>IV</v>
          </cell>
          <cell r="D65">
            <v>9</v>
          </cell>
          <cell r="E65">
            <v>106</v>
          </cell>
          <cell r="F65">
            <v>129</v>
          </cell>
          <cell r="G65">
            <v>235</v>
          </cell>
          <cell r="H65">
            <v>235</v>
          </cell>
          <cell r="I65">
            <v>100</v>
          </cell>
          <cell r="M65">
            <v>0</v>
          </cell>
          <cell r="N65">
            <v>0</v>
          </cell>
          <cell r="O65">
            <v>145</v>
          </cell>
          <cell r="P65">
            <v>61</v>
          </cell>
          <cell r="Q65">
            <v>28</v>
          </cell>
          <cell r="R65">
            <v>1</v>
          </cell>
          <cell r="S65">
            <v>235</v>
          </cell>
          <cell r="T65">
            <v>100</v>
          </cell>
          <cell r="V65">
            <v>0</v>
          </cell>
          <cell r="W65">
            <v>0</v>
          </cell>
          <cell r="X65">
            <v>0</v>
          </cell>
          <cell r="Y65">
            <v>4.48936170212766</v>
          </cell>
        </row>
        <row r="66">
          <cell r="B66" t="str">
            <v>UKUPNO </v>
          </cell>
          <cell r="D66">
            <v>36</v>
          </cell>
          <cell r="E66">
            <v>417</v>
          </cell>
          <cell r="F66">
            <v>482</v>
          </cell>
          <cell r="G66">
            <v>899</v>
          </cell>
          <cell r="H66">
            <v>734</v>
          </cell>
          <cell r="I66">
            <v>81.64627363737486</v>
          </cell>
          <cell r="J66">
            <v>36</v>
          </cell>
          <cell r="K66">
            <v>26</v>
          </cell>
          <cell r="L66">
            <v>1</v>
          </cell>
          <cell r="M66">
            <v>63</v>
          </cell>
          <cell r="N66">
            <v>7.007786429365963</v>
          </cell>
          <cell r="O66">
            <v>481</v>
          </cell>
          <cell r="P66">
            <v>248</v>
          </cell>
          <cell r="Q66">
            <v>157</v>
          </cell>
          <cell r="R66">
            <v>11</v>
          </cell>
          <cell r="S66">
            <v>897</v>
          </cell>
          <cell r="T66">
            <v>99.77753058954394</v>
          </cell>
          <cell r="U66">
            <v>1</v>
          </cell>
          <cell r="V66">
            <v>0.11123470522803114</v>
          </cell>
          <cell r="W66">
            <v>1</v>
          </cell>
          <cell r="X66">
            <v>0.11123470522803114</v>
          </cell>
          <cell r="Y66">
            <v>4.332962138084633</v>
          </cell>
        </row>
        <row r="67">
          <cell r="A67">
            <v>12</v>
          </cell>
          <cell r="B67" t="str">
            <v>GIMNAZIJA "ISMET MUJEZINOVIĆ"</v>
          </cell>
          <cell r="C67" t="str">
            <v>I</v>
          </cell>
          <cell r="D67">
            <v>5</v>
          </cell>
          <cell r="E67">
            <v>30</v>
          </cell>
          <cell r="F67">
            <v>79</v>
          </cell>
          <cell r="G67">
            <v>109</v>
          </cell>
          <cell r="H67">
            <v>98</v>
          </cell>
          <cell r="I67">
            <v>89.90825688073394</v>
          </cell>
          <cell r="J67">
            <v>6</v>
          </cell>
          <cell r="K67">
            <v>5</v>
          </cell>
          <cell r="M67">
            <v>11</v>
          </cell>
          <cell r="N67">
            <v>10.091743119266056</v>
          </cell>
          <cell r="O67">
            <v>36</v>
          </cell>
          <cell r="P67">
            <v>49</v>
          </cell>
          <cell r="Q67">
            <v>24</v>
          </cell>
          <cell r="S67">
            <v>109</v>
          </cell>
          <cell r="T67">
            <v>100</v>
          </cell>
          <cell r="V67">
            <v>0</v>
          </cell>
          <cell r="W67">
            <v>0</v>
          </cell>
          <cell r="X67">
            <v>0</v>
          </cell>
          <cell r="Y67">
            <v>4.110091743119266</v>
          </cell>
        </row>
        <row r="68">
          <cell r="C68" t="str">
            <v>II</v>
          </cell>
          <cell r="D68">
            <v>5</v>
          </cell>
          <cell r="E68">
            <v>31</v>
          </cell>
          <cell r="F68">
            <v>87</v>
          </cell>
          <cell r="G68">
            <v>118</v>
          </cell>
          <cell r="H68">
            <v>107</v>
          </cell>
          <cell r="I68">
            <v>90.67796610169492</v>
          </cell>
          <cell r="J68">
            <v>8</v>
          </cell>
          <cell r="K68">
            <v>2</v>
          </cell>
          <cell r="L68">
            <v>1</v>
          </cell>
          <cell r="M68">
            <v>11</v>
          </cell>
          <cell r="N68">
            <v>9.322033898305085</v>
          </cell>
          <cell r="O68">
            <v>39</v>
          </cell>
          <cell r="P68">
            <v>49</v>
          </cell>
          <cell r="Q68">
            <v>27</v>
          </cell>
          <cell r="R68">
            <v>2</v>
          </cell>
          <cell r="S68">
            <v>117</v>
          </cell>
          <cell r="T68">
            <v>99.15254237288136</v>
          </cell>
          <cell r="U68">
            <v>1</v>
          </cell>
          <cell r="V68">
            <v>0.847457627118644</v>
          </cell>
          <cell r="W68">
            <v>0</v>
          </cell>
          <cell r="X68">
            <v>0</v>
          </cell>
          <cell r="Y68">
            <v>4.0423728813559325</v>
          </cell>
        </row>
        <row r="69">
          <cell r="C69" t="str">
            <v>III</v>
          </cell>
          <cell r="D69">
            <v>7</v>
          </cell>
          <cell r="E69">
            <v>51</v>
          </cell>
          <cell r="F69">
            <v>112</v>
          </cell>
          <cell r="G69">
            <v>163</v>
          </cell>
          <cell r="H69">
            <v>138</v>
          </cell>
          <cell r="I69">
            <v>84.66257668711657</v>
          </cell>
          <cell r="J69">
            <v>13</v>
          </cell>
          <cell r="K69">
            <v>10</v>
          </cell>
          <cell r="L69">
            <v>2</v>
          </cell>
          <cell r="M69">
            <v>25</v>
          </cell>
          <cell r="N69">
            <v>15.337423312883436</v>
          </cell>
          <cell r="O69">
            <v>55</v>
          </cell>
          <cell r="P69">
            <v>62</v>
          </cell>
          <cell r="Q69">
            <v>42</v>
          </cell>
          <cell r="R69">
            <v>2</v>
          </cell>
          <cell r="S69">
            <v>161</v>
          </cell>
          <cell r="T69">
            <v>98.77300613496932</v>
          </cell>
          <cell r="U69">
            <v>2</v>
          </cell>
          <cell r="V69">
            <v>1.2269938650306749</v>
          </cell>
          <cell r="W69">
            <v>0</v>
          </cell>
          <cell r="X69">
            <v>0</v>
          </cell>
          <cell r="Y69">
            <v>4.0184049079754605</v>
          </cell>
        </row>
        <row r="70">
          <cell r="C70" t="str">
            <v>IV</v>
          </cell>
          <cell r="D70">
            <v>8</v>
          </cell>
          <cell r="E70">
            <v>53</v>
          </cell>
          <cell r="F70">
            <v>135</v>
          </cell>
          <cell r="G70">
            <v>188</v>
          </cell>
          <cell r="H70">
            <v>186</v>
          </cell>
          <cell r="I70">
            <v>98.93617021276596</v>
          </cell>
          <cell r="K70">
            <v>1</v>
          </cell>
          <cell r="L70">
            <v>1</v>
          </cell>
          <cell r="M70">
            <v>2</v>
          </cell>
          <cell r="N70">
            <v>1.0638297872340425</v>
          </cell>
          <cell r="O70">
            <v>78</v>
          </cell>
          <cell r="P70">
            <v>66</v>
          </cell>
          <cell r="Q70">
            <v>40</v>
          </cell>
          <cell r="R70">
            <v>3</v>
          </cell>
          <cell r="S70">
            <v>187</v>
          </cell>
          <cell r="T70">
            <v>99.46808510638297</v>
          </cell>
          <cell r="U70">
            <v>1</v>
          </cell>
          <cell r="V70">
            <v>0.5319148936170213</v>
          </cell>
          <cell r="W70">
            <v>0</v>
          </cell>
          <cell r="X70">
            <v>0</v>
          </cell>
          <cell r="Y70">
            <v>4.154255319148936</v>
          </cell>
        </row>
        <row r="71">
          <cell r="B71" t="str">
            <v>UKUPNO </v>
          </cell>
          <cell r="D71">
            <v>25</v>
          </cell>
          <cell r="E71">
            <v>165</v>
          </cell>
          <cell r="F71">
            <v>413</v>
          </cell>
          <cell r="G71">
            <v>578</v>
          </cell>
          <cell r="H71">
            <v>529</v>
          </cell>
          <cell r="I71">
            <v>91.52249134948097</v>
          </cell>
          <cell r="J71">
            <v>27</v>
          </cell>
          <cell r="K71">
            <v>18</v>
          </cell>
          <cell r="L71">
            <v>4</v>
          </cell>
          <cell r="M71">
            <v>49</v>
          </cell>
          <cell r="N71">
            <v>8.477508650519031</v>
          </cell>
          <cell r="O71">
            <v>208</v>
          </cell>
          <cell r="P71">
            <v>226</v>
          </cell>
          <cell r="Q71">
            <v>133</v>
          </cell>
          <cell r="R71">
            <v>7</v>
          </cell>
          <cell r="S71">
            <v>574</v>
          </cell>
          <cell r="T71">
            <v>99.30795847750865</v>
          </cell>
          <cell r="U71">
            <v>4</v>
          </cell>
          <cell r="V71">
            <v>0.6920415224913495</v>
          </cell>
          <cell r="W71">
            <v>0</v>
          </cell>
          <cell r="X71">
            <v>0</v>
          </cell>
          <cell r="Y71">
            <v>4.08477508650519</v>
          </cell>
        </row>
        <row r="72">
          <cell r="A72">
            <v>13</v>
          </cell>
          <cell r="B72" t="str">
            <v>KŠC "SV.FRANJO" OPĆA GIMNAZIJA TUZLA</v>
          </cell>
          <cell r="C72" t="str">
            <v>I</v>
          </cell>
          <cell r="D72">
            <v>2</v>
          </cell>
          <cell r="E72">
            <v>17</v>
          </cell>
          <cell r="F72">
            <v>19</v>
          </cell>
          <cell r="G72">
            <v>36</v>
          </cell>
          <cell r="H72">
            <v>28</v>
          </cell>
          <cell r="I72">
            <v>77.77777777777779</v>
          </cell>
          <cell r="J72">
            <v>3</v>
          </cell>
          <cell r="K72">
            <v>4</v>
          </cell>
          <cell r="L72">
            <v>1</v>
          </cell>
          <cell r="M72">
            <v>8</v>
          </cell>
          <cell r="N72">
            <v>22.22222222222222</v>
          </cell>
          <cell r="O72">
            <v>16</v>
          </cell>
          <cell r="P72">
            <v>7</v>
          </cell>
          <cell r="Q72">
            <v>12</v>
          </cell>
          <cell r="S72">
            <v>35</v>
          </cell>
          <cell r="T72">
            <v>97.22222222222221</v>
          </cell>
          <cell r="U72">
            <v>1</v>
          </cell>
          <cell r="V72">
            <v>2.7777777777777777</v>
          </cell>
          <cell r="W72">
            <v>0</v>
          </cell>
          <cell r="X72">
            <v>0</v>
          </cell>
          <cell r="Y72">
            <v>4.027777777777778</v>
          </cell>
        </row>
        <row r="73">
          <cell r="C73" t="str">
            <v>II</v>
          </cell>
          <cell r="D73">
            <v>3</v>
          </cell>
          <cell r="E73">
            <v>28</v>
          </cell>
          <cell r="F73">
            <v>42</v>
          </cell>
          <cell r="G73">
            <v>70</v>
          </cell>
          <cell r="H73">
            <v>69</v>
          </cell>
          <cell r="I73">
            <v>98.57142857142858</v>
          </cell>
          <cell r="J73">
            <v>0</v>
          </cell>
          <cell r="K73">
            <v>1</v>
          </cell>
          <cell r="L73">
            <v>0</v>
          </cell>
          <cell r="M73">
            <v>1</v>
          </cell>
          <cell r="N73">
            <v>1.4285714285714286</v>
          </cell>
          <cell r="O73">
            <v>26</v>
          </cell>
          <cell r="P73">
            <v>36</v>
          </cell>
          <cell r="Q73">
            <v>8</v>
          </cell>
          <cell r="S73">
            <v>70</v>
          </cell>
          <cell r="T73">
            <v>100</v>
          </cell>
          <cell r="V73">
            <v>0</v>
          </cell>
          <cell r="W73">
            <v>0</v>
          </cell>
          <cell r="X73">
            <v>0</v>
          </cell>
          <cell r="Y73">
            <v>4.257142857142857</v>
          </cell>
        </row>
        <row r="74">
          <cell r="C74" t="str">
            <v>III</v>
          </cell>
          <cell r="D74">
            <v>4</v>
          </cell>
          <cell r="E74">
            <v>27</v>
          </cell>
          <cell r="F74">
            <v>53</v>
          </cell>
          <cell r="G74">
            <v>80</v>
          </cell>
          <cell r="H74">
            <v>73</v>
          </cell>
          <cell r="I74">
            <v>91.25</v>
          </cell>
          <cell r="J74">
            <v>2</v>
          </cell>
          <cell r="K74">
            <v>5</v>
          </cell>
          <cell r="L74">
            <v>0</v>
          </cell>
          <cell r="M74">
            <v>7</v>
          </cell>
          <cell r="N74">
            <v>8.75</v>
          </cell>
          <cell r="O74">
            <v>35</v>
          </cell>
          <cell r="P74">
            <v>37</v>
          </cell>
          <cell r="Q74">
            <v>8</v>
          </cell>
          <cell r="S74">
            <v>80</v>
          </cell>
          <cell r="T74">
            <v>100</v>
          </cell>
          <cell r="V74">
            <v>0</v>
          </cell>
          <cell r="W74">
            <v>0</v>
          </cell>
          <cell r="X74">
            <v>0</v>
          </cell>
          <cell r="Y74">
            <v>4.3375</v>
          </cell>
        </row>
        <row r="75">
          <cell r="C75" t="str">
            <v>IV</v>
          </cell>
          <cell r="D75">
            <v>4</v>
          </cell>
          <cell r="E75">
            <v>30</v>
          </cell>
          <cell r="F75">
            <v>60</v>
          </cell>
          <cell r="G75">
            <v>90</v>
          </cell>
          <cell r="H75">
            <v>86</v>
          </cell>
          <cell r="I75">
            <v>95.55555555555556</v>
          </cell>
          <cell r="J75">
            <v>4</v>
          </cell>
          <cell r="K75">
            <v>0</v>
          </cell>
          <cell r="L75">
            <v>0</v>
          </cell>
          <cell r="M75">
            <v>4</v>
          </cell>
          <cell r="N75">
            <v>4.444444444444445</v>
          </cell>
          <cell r="O75">
            <v>40</v>
          </cell>
          <cell r="P75">
            <v>36</v>
          </cell>
          <cell r="Q75">
            <v>14</v>
          </cell>
          <cell r="S75">
            <v>90</v>
          </cell>
          <cell r="T75">
            <v>100</v>
          </cell>
          <cell r="V75">
            <v>0</v>
          </cell>
          <cell r="W75">
            <v>0</v>
          </cell>
          <cell r="X75">
            <v>0</v>
          </cell>
          <cell r="Y75">
            <v>4.288888888888889</v>
          </cell>
        </row>
        <row r="76">
          <cell r="B76" t="str">
            <v>UKUPNO </v>
          </cell>
          <cell r="D76">
            <v>13</v>
          </cell>
          <cell r="E76">
            <v>102</v>
          </cell>
          <cell r="F76">
            <v>174</v>
          </cell>
          <cell r="G76">
            <v>276</v>
          </cell>
          <cell r="H76">
            <v>256</v>
          </cell>
          <cell r="I76">
            <v>92.7536231884058</v>
          </cell>
          <cell r="J76">
            <v>9</v>
          </cell>
          <cell r="K76">
            <v>10</v>
          </cell>
          <cell r="L76">
            <v>1</v>
          </cell>
          <cell r="M76">
            <v>20</v>
          </cell>
          <cell r="N76">
            <v>7.246376811594203</v>
          </cell>
          <cell r="O76">
            <v>117</v>
          </cell>
          <cell r="P76">
            <v>116</v>
          </cell>
          <cell r="Q76">
            <v>42</v>
          </cell>
          <cell r="R76">
            <v>0</v>
          </cell>
          <cell r="S76">
            <v>275</v>
          </cell>
          <cell r="T76">
            <v>99.63768115942028</v>
          </cell>
          <cell r="U76">
            <v>1</v>
          </cell>
          <cell r="V76">
            <v>0.36231884057971014</v>
          </cell>
          <cell r="W76">
            <v>0</v>
          </cell>
          <cell r="X76">
            <v>0</v>
          </cell>
          <cell r="Y76">
            <v>4.260869565217392</v>
          </cell>
        </row>
        <row r="81">
          <cell r="A81" t="str">
            <v>Red.</v>
          </cell>
          <cell r="B81" t="str">
            <v>ŠKOLA I MJESTO</v>
          </cell>
          <cell r="D81" t="str">
            <v>Broj odjeljenja</v>
          </cell>
          <cell r="E81" t="str">
            <v>Broj učenika</v>
          </cell>
          <cell r="H81" t="str">
            <v>Uspjeh u junu</v>
          </cell>
          <cell r="O81" t="str">
            <v>Uspijeh poslije popravnih</v>
          </cell>
          <cell r="W81" t="str">
            <v>Neocjenjeni</v>
          </cell>
          <cell r="Y81" t="str">
            <v>Srednja ocjena</v>
          </cell>
        </row>
        <row r="82">
          <cell r="A82" t="str">
            <v>broj</v>
          </cell>
          <cell r="H82" t="str">
            <v>Prolazi</v>
          </cell>
          <cell r="J82" t="str">
            <v>Pada </v>
          </cell>
          <cell r="O82" t="str">
            <v>Prolazi</v>
          </cell>
          <cell r="U82" t="str">
            <v>Pada</v>
          </cell>
        </row>
        <row r="83">
          <cell r="E83" t="str">
            <v>M</v>
          </cell>
          <cell r="F83" t="str">
            <v>Ž</v>
          </cell>
          <cell r="G83" t="str">
            <v>Sv.</v>
          </cell>
          <cell r="H83" t="str">
            <v>uč.</v>
          </cell>
          <cell r="I83" t="str">
            <v>%</v>
          </cell>
          <cell r="J83" t="str">
            <v>1sl.</v>
          </cell>
          <cell r="K83" t="str">
            <v>2sl.</v>
          </cell>
          <cell r="L83" t="str">
            <v>3 i v.</v>
          </cell>
          <cell r="M83" t="str">
            <v>Sv.</v>
          </cell>
          <cell r="N83" t="str">
            <v>%</v>
          </cell>
          <cell r="O83" t="str">
            <v>od.</v>
          </cell>
          <cell r="P83" t="str">
            <v>vr.</v>
          </cell>
          <cell r="Q83" t="str">
            <v>dob.</v>
          </cell>
          <cell r="R83" t="str">
            <v>dov.</v>
          </cell>
          <cell r="S83" t="str">
            <v>Sv.</v>
          </cell>
          <cell r="T83" t="str">
            <v>%</v>
          </cell>
          <cell r="U83" t="str">
            <v>uč.</v>
          </cell>
          <cell r="V83" t="str">
            <v>%</v>
          </cell>
          <cell r="W83" t="str">
            <v>Broj</v>
          </cell>
          <cell r="X83" t="str">
            <v>%</v>
          </cell>
        </row>
        <row r="84">
          <cell r="A84">
            <v>1</v>
          </cell>
          <cell r="B84" t="str">
            <v>MSŠ"DOBOJ ISTOK" B.VELIKA</v>
          </cell>
          <cell r="D84">
            <v>4</v>
          </cell>
          <cell r="E84">
            <v>33</v>
          </cell>
          <cell r="F84">
            <v>71</v>
          </cell>
          <cell r="G84">
            <v>104</v>
          </cell>
          <cell r="H84">
            <v>102</v>
          </cell>
          <cell r="I84">
            <v>98.07692307692307</v>
          </cell>
          <cell r="J84">
            <v>1</v>
          </cell>
          <cell r="K84">
            <v>1</v>
          </cell>
          <cell r="L84">
            <v>0</v>
          </cell>
          <cell r="M84">
            <v>2</v>
          </cell>
          <cell r="N84">
            <v>1.9230769230769231</v>
          </cell>
          <cell r="O84">
            <v>55</v>
          </cell>
          <cell r="P84">
            <v>41</v>
          </cell>
          <cell r="Q84">
            <v>7</v>
          </cell>
          <cell r="R84">
            <v>1</v>
          </cell>
          <cell r="S84">
            <v>104</v>
          </cell>
          <cell r="T84">
            <v>100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4.4423076923076925</v>
          </cell>
        </row>
        <row r="85">
          <cell r="A85">
            <v>2</v>
          </cell>
          <cell r="B85" t="str">
            <v>GIM."M.NOVALIĆ"GRADAČAC</v>
          </cell>
          <cell r="D85">
            <v>17</v>
          </cell>
          <cell r="E85">
            <v>191</v>
          </cell>
          <cell r="F85">
            <v>293</v>
          </cell>
          <cell r="G85">
            <v>484</v>
          </cell>
          <cell r="H85">
            <v>441</v>
          </cell>
          <cell r="I85">
            <v>91.11570247933885</v>
          </cell>
          <cell r="J85">
            <v>20</v>
          </cell>
          <cell r="K85">
            <v>18</v>
          </cell>
          <cell r="L85">
            <v>5</v>
          </cell>
          <cell r="M85">
            <v>43</v>
          </cell>
          <cell r="N85">
            <v>8.884297520661157</v>
          </cell>
          <cell r="O85">
            <v>170</v>
          </cell>
          <cell r="P85">
            <v>182</v>
          </cell>
          <cell r="Q85">
            <v>117</v>
          </cell>
          <cell r="R85">
            <v>10</v>
          </cell>
          <cell r="S85">
            <v>479</v>
          </cell>
          <cell r="T85">
            <v>98.96694214876032</v>
          </cell>
          <cell r="U85">
            <v>5</v>
          </cell>
          <cell r="V85">
            <v>1.0330578512396695</v>
          </cell>
          <cell r="W85">
            <v>0</v>
          </cell>
          <cell r="X85">
            <v>0</v>
          </cell>
          <cell r="Y85">
            <v>4.037190082644628</v>
          </cell>
        </row>
        <row r="86">
          <cell r="A86">
            <v>3</v>
          </cell>
          <cell r="B86" t="str">
            <v>GIMN. GRAČANICA</v>
          </cell>
          <cell r="D86">
            <v>18</v>
          </cell>
          <cell r="E86">
            <v>144</v>
          </cell>
          <cell r="F86">
            <v>303</v>
          </cell>
          <cell r="G86">
            <v>447</v>
          </cell>
          <cell r="H86">
            <v>430</v>
          </cell>
          <cell r="I86">
            <v>96.19686800894854</v>
          </cell>
          <cell r="J86">
            <v>12</v>
          </cell>
          <cell r="K86">
            <v>5</v>
          </cell>
          <cell r="L86">
            <v>0</v>
          </cell>
          <cell r="M86">
            <v>17</v>
          </cell>
          <cell r="N86">
            <v>3.803131991051454</v>
          </cell>
          <cell r="O86">
            <v>189</v>
          </cell>
          <cell r="P86">
            <v>178</v>
          </cell>
          <cell r="Q86">
            <v>79</v>
          </cell>
          <cell r="R86">
            <v>1</v>
          </cell>
          <cell r="S86">
            <v>447</v>
          </cell>
          <cell r="T86">
            <v>100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4.241610738255034</v>
          </cell>
        </row>
        <row r="87">
          <cell r="A87">
            <v>4</v>
          </cell>
          <cell r="B87" t="str">
            <v>GIMN. LUKAVAC</v>
          </cell>
          <cell r="D87">
            <v>15</v>
          </cell>
          <cell r="E87">
            <v>120</v>
          </cell>
          <cell r="F87">
            <v>288</v>
          </cell>
          <cell r="G87">
            <v>408</v>
          </cell>
          <cell r="H87">
            <v>379</v>
          </cell>
          <cell r="I87">
            <v>92.8921568627451</v>
          </cell>
          <cell r="J87">
            <v>16</v>
          </cell>
          <cell r="K87">
            <v>13</v>
          </cell>
          <cell r="L87">
            <v>0</v>
          </cell>
          <cell r="M87">
            <v>29</v>
          </cell>
          <cell r="N87">
            <v>7.107843137254902</v>
          </cell>
          <cell r="O87">
            <v>201</v>
          </cell>
          <cell r="P87">
            <v>147</v>
          </cell>
          <cell r="Q87">
            <v>57</v>
          </cell>
          <cell r="R87">
            <v>2</v>
          </cell>
          <cell r="S87">
            <v>407</v>
          </cell>
          <cell r="T87">
            <v>99.75490196078431</v>
          </cell>
          <cell r="U87">
            <v>1</v>
          </cell>
          <cell r="V87">
            <v>0.24509803921568626</v>
          </cell>
          <cell r="W87">
            <v>0</v>
          </cell>
          <cell r="X87">
            <v>0</v>
          </cell>
          <cell r="Y87">
            <v>4.33578431372549</v>
          </cell>
        </row>
        <row r="88">
          <cell r="A88">
            <v>5</v>
          </cell>
          <cell r="B88" t="str">
            <v>GIMN. ŽIVINICE</v>
          </cell>
          <cell r="D88">
            <v>18</v>
          </cell>
          <cell r="E88">
            <v>127</v>
          </cell>
          <cell r="F88">
            <v>345</v>
          </cell>
          <cell r="G88">
            <v>472</v>
          </cell>
          <cell r="H88">
            <v>465</v>
          </cell>
          <cell r="I88">
            <v>98.51694915254238</v>
          </cell>
          <cell r="J88">
            <v>5</v>
          </cell>
          <cell r="K88">
            <v>1</v>
          </cell>
          <cell r="L88">
            <v>1</v>
          </cell>
          <cell r="M88">
            <v>7</v>
          </cell>
          <cell r="N88">
            <v>1.4830508474576272</v>
          </cell>
          <cell r="O88">
            <v>227</v>
          </cell>
          <cell r="P88">
            <v>192</v>
          </cell>
          <cell r="Q88">
            <v>50</v>
          </cell>
          <cell r="R88">
            <v>0</v>
          </cell>
          <cell r="S88">
            <v>469</v>
          </cell>
          <cell r="T88">
            <v>99.36440677966102</v>
          </cell>
          <cell r="U88">
            <v>0</v>
          </cell>
          <cell r="V88">
            <v>0</v>
          </cell>
          <cell r="W88">
            <v>3</v>
          </cell>
          <cell r="X88">
            <v>0.6355932203389831</v>
          </cell>
          <cell r="Y88">
            <v>4.377398720682303</v>
          </cell>
        </row>
        <row r="89">
          <cell r="A89">
            <v>6</v>
          </cell>
          <cell r="B89" t="str">
            <v>MSŠ KLADANJ</v>
          </cell>
          <cell r="D89">
            <v>7</v>
          </cell>
          <cell r="E89">
            <v>86</v>
          </cell>
          <cell r="F89">
            <v>113</v>
          </cell>
          <cell r="G89">
            <v>199</v>
          </cell>
          <cell r="H89">
            <v>193</v>
          </cell>
          <cell r="I89">
            <v>96.98492462311557</v>
          </cell>
          <cell r="J89">
            <v>5</v>
          </cell>
          <cell r="K89">
            <v>1</v>
          </cell>
          <cell r="L89">
            <v>0</v>
          </cell>
          <cell r="M89">
            <v>6</v>
          </cell>
          <cell r="N89">
            <v>3.015075376884422</v>
          </cell>
          <cell r="O89">
            <v>92</v>
          </cell>
          <cell r="P89">
            <v>57</v>
          </cell>
          <cell r="Q89">
            <v>46</v>
          </cell>
          <cell r="R89">
            <v>4</v>
          </cell>
          <cell r="S89">
            <v>199</v>
          </cell>
          <cell r="T89">
            <v>100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4.190954773869347</v>
          </cell>
        </row>
        <row r="90">
          <cell r="A90">
            <v>7</v>
          </cell>
          <cell r="B90" t="str">
            <v>MSŠ KALESIJA</v>
          </cell>
          <cell r="D90">
            <v>5</v>
          </cell>
          <cell r="E90">
            <v>36</v>
          </cell>
          <cell r="F90">
            <v>92</v>
          </cell>
          <cell r="G90">
            <v>128</v>
          </cell>
          <cell r="H90">
            <v>123</v>
          </cell>
          <cell r="I90">
            <v>96.09375</v>
          </cell>
          <cell r="J90">
            <v>5</v>
          </cell>
          <cell r="K90">
            <v>0</v>
          </cell>
          <cell r="L90">
            <v>0</v>
          </cell>
          <cell r="M90">
            <v>5</v>
          </cell>
          <cell r="N90">
            <v>3.90625</v>
          </cell>
          <cell r="O90">
            <v>45</v>
          </cell>
          <cell r="P90">
            <v>65</v>
          </cell>
          <cell r="Q90">
            <v>18</v>
          </cell>
          <cell r="R90">
            <v>0</v>
          </cell>
          <cell r="S90">
            <v>128</v>
          </cell>
          <cell r="T90">
            <v>100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4.2109375</v>
          </cell>
        </row>
        <row r="91">
          <cell r="A91">
            <v>8</v>
          </cell>
          <cell r="B91" t="str">
            <v>MSŠ BANOVIĆI</v>
          </cell>
          <cell r="D91">
            <v>8</v>
          </cell>
          <cell r="E91">
            <v>61</v>
          </cell>
          <cell r="F91">
            <v>166</v>
          </cell>
          <cell r="G91">
            <v>227</v>
          </cell>
          <cell r="H91">
            <v>227</v>
          </cell>
          <cell r="I91">
            <v>100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179</v>
          </cell>
          <cell r="P91">
            <v>47</v>
          </cell>
          <cell r="Q91">
            <v>1</v>
          </cell>
          <cell r="R91">
            <v>0</v>
          </cell>
          <cell r="S91">
            <v>227</v>
          </cell>
          <cell r="T91">
            <v>100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4.784140969162996</v>
          </cell>
        </row>
        <row r="92">
          <cell r="A92">
            <v>9</v>
          </cell>
          <cell r="B92" t="str">
            <v>MSŠ SAPNA</v>
          </cell>
          <cell r="D92">
            <v>3</v>
          </cell>
          <cell r="E92">
            <v>26</v>
          </cell>
          <cell r="F92">
            <v>45</v>
          </cell>
          <cell r="G92">
            <v>71</v>
          </cell>
          <cell r="H92">
            <v>71</v>
          </cell>
          <cell r="I92">
            <v>100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24</v>
          </cell>
          <cell r="P92">
            <v>39</v>
          </cell>
          <cell r="Q92">
            <v>8</v>
          </cell>
          <cell r="R92">
            <v>0</v>
          </cell>
          <cell r="S92">
            <v>71</v>
          </cell>
          <cell r="T92">
            <v>100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4.225352112676056</v>
          </cell>
        </row>
        <row r="93">
          <cell r="A93">
            <v>10</v>
          </cell>
          <cell r="B93" t="str">
            <v>MSŠ SREBRENIK</v>
          </cell>
          <cell r="D93">
            <v>8</v>
          </cell>
          <cell r="E93">
            <v>60</v>
          </cell>
          <cell r="F93">
            <v>156</v>
          </cell>
          <cell r="G93">
            <v>216</v>
          </cell>
          <cell r="H93">
            <v>184</v>
          </cell>
          <cell r="I93">
            <v>85.18518518518519</v>
          </cell>
          <cell r="J93">
            <v>14</v>
          </cell>
          <cell r="K93">
            <v>18</v>
          </cell>
          <cell r="L93">
            <v>0</v>
          </cell>
          <cell r="M93">
            <v>32</v>
          </cell>
          <cell r="N93">
            <v>14.814814814814813</v>
          </cell>
          <cell r="O93">
            <v>78</v>
          </cell>
          <cell r="P93">
            <v>77</v>
          </cell>
          <cell r="Q93">
            <v>58</v>
          </cell>
          <cell r="R93">
            <v>3</v>
          </cell>
          <cell r="S93">
            <v>216</v>
          </cell>
          <cell r="T93">
            <v>100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4.064814814814815</v>
          </cell>
        </row>
        <row r="94">
          <cell r="A94">
            <v>11</v>
          </cell>
          <cell r="B94" t="str">
            <v>GIM "MEŠA SELIMOVIĆ" TUZLA</v>
          </cell>
          <cell r="D94">
            <v>36</v>
          </cell>
          <cell r="E94">
            <v>417</v>
          </cell>
          <cell r="F94">
            <v>482</v>
          </cell>
          <cell r="G94">
            <v>899</v>
          </cell>
          <cell r="H94">
            <v>734</v>
          </cell>
          <cell r="I94">
            <v>81.64627363737486</v>
          </cell>
          <cell r="J94">
            <v>36</v>
          </cell>
          <cell r="K94">
            <v>26</v>
          </cell>
          <cell r="L94">
            <v>1</v>
          </cell>
          <cell r="M94">
            <v>63</v>
          </cell>
          <cell r="N94">
            <v>7.007786429365963</v>
          </cell>
          <cell r="O94">
            <v>481</v>
          </cell>
          <cell r="P94">
            <v>248</v>
          </cell>
          <cell r="Q94">
            <v>157</v>
          </cell>
          <cell r="R94">
            <v>11</v>
          </cell>
          <cell r="S94">
            <v>897</v>
          </cell>
          <cell r="T94">
            <v>99.77753058954394</v>
          </cell>
          <cell r="U94">
            <v>1</v>
          </cell>
          <cell r="V94">
            <v>0.11123470522803114</v>
          </cell>
          <cell r="W94">
            <v>1</v>
          </cell>
          <cell r="X94">
            <v>0.11123470522803114</v>
          </cell>
          <cell r="Y94">
            <v>4.332962138084633</v>
          </cell>
        </row>
        <row r="95">
          <cell r="A95">
            <v>12</v>
          </cell>
          <cell r="B95" t="str">
            <v>GIM "ISMET MUJEZINOVIĆ" TUZLA</v>
          </cell>
          <cell r="D95">
            <v>25</v>
          </cell>
          <cell r="E95">
            <v>165</v>
          </cell>
          <cell r="F95">
            <v>413</v>
          </cell>
          <cell r="G95">
            <v>578</v>
          </cell>
          <cell r="H95">
            <v>529</v>
          </cell>
          <cell r="I95">
            <v>91.52249134948097</v>
          </cell>
          <cell r="J95">
            <v>27</v>
          </cell>
          <cell r="K95">
            <v>18</v>
          </cell>
          <cell r="L95">
            <v>4</v>
          </cell>
          <cell r="M95">
            <v>49</v>
          </cell>
          <cell r="N95">
            <v>8.477508650519031</v>
          </cell>
          <cell r="O95">
            <v>208</v>
          </cell>
          <cell r="P95">
            <v>226</v>
          </cell>
          <cell r="Q95">
            <v>133</v>
          </cell>
          <cell r="R95">
            <v>7</v>
          </cell>
          <cell r="S95">
            <v>574</v>
          </cell>
          <cell r="T95">
            <v>99.30795847750865</v>
          </cell>
          <cell r="U95">
            <v>4</v>
          </cell>
          <cell r="V95">
            <v>0.6920415224913495</v>
          </cell>
          <cell r="W95">
            <v>0</v>
          </cell>
          <cell r="X95">
            <v>0</v>
          </cell>
          <cell r="Y95">
            <v>4.08477508650519</v>
          </cell>
        </row>
        <row r="96">
          <cell r="A96">
            <v>13</v>
          </cell>
          <cell r="B96" t="str">
            <v>KŠC OPĆA  GIMNAZIJA TUZLA</v>
          </cell>
          <cell r="D96">
            <v>13</v>
          </cell>
          <cell r="E96">
            <v>102</v>
          </cell>
          <cell r="F96">
            <v>174</v>
          </cell>
          <cell r="G96">
            <v>276</v>
          </cell>
          <cell r="H96">
            <v>256</v>
          </cell>
          <cell r="I96">
            <v>92.7536231884058</v>
          </cell>
          <cell r="J96">
            <v>9</v>
          </cell>
          <cell r="K96">
            <v>10</v>
          </cell>
          <cell r="L96">
            <v>1</v>
          </cell>
          <cell r="M96">
            <v>20</v>
          </cell>
          <cell r="N96">
            <v>7.246376811594203</v>
          </cell>
          <cell r="O96">
            <v>117</v>
          </cell>
          <cell r="P96">
            <v>116</v>
          </cell>
          <cell r="Q96">
            <v>42</v>
          </cell>
          <cell r="R96">
            <v>0</v>
          </cell>
          <cell r="S96">
            <v>275</v>
          </cell>
          <cell r="T96">
            <v>99.63768115942028</v>
          </cell>
          <cell r="U96">
            <v>1</v>
          </cell>
          <cell r="V96">
            <v>0.36231884057971014</v>
          </cell>
          <cell r="W96">
            <v>0</v>
          </cell>
          <cell r="X96">
            <v>0</v>
          </cell>
          <cell r="Y96">
            <v>4.260869565217392</v>
          </cell>
        </row>
        <row r="97">
          <cell r="B97" t="str">
            <v>UKUPNO KANTON</v>
          </cell>
          <cell r="D97">
            <v>177</v>
          </cell>
          <cell r="E97">
            <v>1568</v>
          </cell>
          <cell r="F97">
            <v>2941</v>
          </cell>
          <cell r="G97">
            <v>4509</v>
          </cell>
          <cell r="H97">
            <v>4134</v>
          </cell>
          <cell r="I97">
            <v>91.6833000665336</v>
          </cell>
          <cell r="J97">
            <v>150</v>
          </cell>
          <cell r="K97">
            <v>111</v>
          </cell>
          <cell r="L97">
            <v>12</v>
          </cell>
          <cell r="M97">
            <v>273</v>
          </cell>
          <cell r="N97">
            <v>6.05455755156354</v>
          </cell>
          <cell r="O97">
            <v>2066</v>
          </cell>
          <cell r="P97">
            <v>1615</v>
          </cell>
          <cell r="Q97">
            <v>773</v>
          </cell>
          <cell r="R97">
            <v>39</v>
          </cell>
          <cell r="S97">
            <v>4493</v>
          </cell>
          <cell r="T97">
            <v>99.6451541361721</v>
          </cell>
          <cell r="U97">
            <v>12</v>
          </cell>
          <cell r="V97">
            <v>0.2661343978709248</v>
          </cell>
          <cell r="W97">
            <v>4</v>
          </cell>
          <cell r="X97">
            <v>0.08871146595697493</v>
          </cell>
          <cell r="Y97">
            <v>4.261709211986681</v>
          </cell>
        </row>
        <row r="99">
          <cell r="A99" t="str">
            <v>UK.KAN.(za vred; 7gim+1med-)</v>
          </cell>
          <cell r="D99">
            <v>158</v>
          </cell>
          <cell r="E99">
            <v>1533</v>
          </cell>
          <cell r="F99">
            <v>2548</v>
          </cell>
          <cell r="G99">
            <v>4081</v>
          </cell>
          <cell r="H99">
            <v>3745</v>
          </cell>
          <cell r="I99">
            <v>91.76672384219555</v>
          </cell>
          <cell r="J99">
            <v>127</v>
          </cell>
          <cell r="K99">
            <v>92</v>
          </cell>
          <cell r="L99">
            <v>15</v>
          </cell>
          <cell r="M99">
            <v>234</v>
          </cell>
          <cell r="N99">
            <v>5.733888752756677</v>
          </cell>
          <cell r="O99">
            <v>1841</v>
          </cell>
          <cell r="P99">
            <v>1472</v>
          </cell>
          <cell r="Q99">
            <v>711</v>
          </cell>
          <cell r="R99">
            <v>35</v>
          </cell>
          <cell r="S99">
            <v>4059</v>
          </cell>
          <cell r="T99">
            <v>99.46091644204851</v>
          </cell>
          <cell r="U99">
            <v>13</v>
          </cell>
          <cell r="V99">
            <v>0.31854937515314874</v>
          </cell>
          <cell r="W99">
            <v>9</v>
          </cell>
          <cell r="X99">
            <v>0.22053418279833373</v>
          </cell>
          <cell r="Y99">
            <v>4.25073673870334</v>
          </cell>
        </row>
        <row r="103">
          <cell r="B103" t="str">
            <v>R A Z R E D I</v>
          </cell>
          <cell r="D103" t="str">
            <v>Broj odjeljenja</v>
          </cell>
          <cell r="E103" t="str">
            <v>Broj učenika</v>
          </cell>
          <cell r="H103" t="str">
            <v>Uspjeh u junu</v>
          </cell>
          <cell r="O103" t="str">
            <v>Uspijeh poslije popravnih</v>
          </cell>
          <cell r="W103" t="str">
            <v>Neocjenjeni</v>
          </cell>
          <cell r="Y103" t="str">
            <v>Srednja ocjena</v>
          </cell>
        </row>
        <row r="104">
          <cell r="H104" t="str">
            <v>Prolazi</v>
          </cell>
          <cell r="J104" t="str">
            <v>Pada </v>
          </cell>
          <cell r="O104" t="str">
            <v>Prolazi</v>
          </cell>
          <cell r="U104" t="str">
            <v>Pada</v>
          </cell>
        </row>
        <row r="105">
          <cell r="E105" t="str">
            <v>M</v>
          </cell>
          <cell r="F105" t="str">
            <v>Ž</v>
          </cell>
          <cell r="G105" t="str">
            <v>Sv.</v>
          </cell>
          <cell r="H105" t="str">
            <v>uč.</v>
          </cell>
          <cell r="I105" t="str">
            <v>%</v>
          </cell>
          <cell r="J105" t="str">
            <v>1sl.</v>
          </cell>
          <cell r="K105" t="str">
            <v>2sl.</v>
          </cell>
          <cell r="L105" t="str">
            <v>3 i v.</v>
          </cell>
          <cell r="M105" t="str">
            <v>Sv.</v>
          </cell>
          <cell r="N105" t="str">
            <v>%</v>
          </cell>
          <cell r="O105" t="str">
            <v>od.</v>
          </cell>
          <cell r="P105" t="str">
            <v>vr.</v>
          </cell>
          <cell r="Q105" t="str">
            <v>dob.</v>
          </cell>
          <cell r="R105" t="str">
            <v>dov.</v>
          </cell>
          <cell r="S105" t="str">
            <v>Sv.</v>
          </cell>
          <cell r="T105" t="str">
            <v>%</v>
          </cell>
          <cell r="U105" t="str">
            <v>uč.</v>
          </cell>
          <cell r="V105" t="str">
            <v>%</v>
          </cell>
          <cell r="W105" t="str">
            <v>Broj</v>
          </cell>
          <cell r="X105" t="str">
            <v>%</v>
          </cell>
        </row>
        <row r="106">
          <cell r="B106" t="str">
            <v>I RAZRED</v>
          </cell>
          <cell r="D106">
            <v>33</v>
          </cell>
          <cell r="E106">
            <v>261</v>
          </cell>
          <cell r="F106">
            <v>483</v>
          </cell>
          <cell r="G106">
            <v>744</v>
          </cell>
          <cell r="H106">
            <v>582</v>
          </cell>
          <cell r="I106">
            <v>78.2258064516129</v>
          </cell>
          <cell r="J106">
            <v>29</v>
          </cell>
          <cell r="K106">
            <v>29</v>
          </cell>
          <cell r="L106">
            <v>4</v>
          </cell>
          <cell r="M106">
            <v>62</v>
          </cell>
          <cell r="N106">
            <v>8.333333333333332</v>
          </cell>
          <cell r="O106">
            <v>329</v>
          </cell>
          <cell r="P106">
            <v>287</v>
          </cell>
          <cell r="Q106">
            <v>121</v>
          </cell>
          <cell r="R106">
            <v>3</v>
          </cell>
          <cell r="S106">
            <v>740</v>
          </cell>
          <cell r="T106">
            <v>99.46236559139786</v>
          </cell>
          <cell r="U106">
            <v>4</v>
          </cell>
          <cell r="V106">
            <v>0.5376344086021506</v>
          </cell>
          <cell r="W106">
            <v>0</v>
          </cell>
          <cell r="X106">
            <v>0</v>
          </cell>
          <cell r="Y106">
            <v>4.255376344086022</v>
          </cell>
        </row>
        <row r="107">
          <cell r="B107" t="str">
            <v>II RAZRED</v>
          </cell>
          <cell r="D107">
            <v>41</v>
          </cell>
          <cell r="E107">
            <v>362</v>
          </cell>
          <cell r="F107">
            <v>675</v>
          </cell>
          <cell r="G107">
            <v>1037</v>
          </cell>
          <cell r="H107">
            <v>962</v>
          </cell>
          <cell r="I107">
            <v>92.76759884281581</v>
          </cell>
          <cell r="J107">
            <v>47</v>
          </cell>
          <cell r="K107">
            <v>25</v>
          </cell>
          <cell r="L107">
            <v>3</v>
          </cell>
          <cell r="M107">
            <v>75</v>
          </cell>
          <cell r="N107">
            <v>7.232401157184184</v>
          </cell>
          <cell r="O107">
            <v>475</v>
          </cell>
          <cell r="P107">
            <v>376</v>
          </cell>
          <cell r="Q107">
            <v>170</v>
          </cell>
          <cell r="R107">
            <v>13</v>
          </cell>
          <cell r="S107">
            <v>1034</v>
          </cell>
          <cell r="T107">
            <v>99.71070395371264</v>
          </cell>
          <cell r="U107">
            <v>3</v>
          </cell>
          <cell r="V107">
            <v>0.28929604628736744</v>
          </cell>
          <cell r="W107">
            <v>0</v>
          </cell>
          <cell r="X107">
            <v>0</v>
          </cell>
          <cell r="Y107">
            <v>4.260366441658631</v>
          </cell>
        </row>
        <row r="108">
          <cell r="B108" t="str">
            <v>III RAZRED</v>
          </cell>
          <cell r="D108">
            <v>52</v>
          </cell>
          <cell r="E108">
            <v>481</v>
          </cell>
          <cell r="F108">
            <v>899</v>
          </cell>
          <cell r="G108">
            <v>1380</v>
          </cell>
          <cell r="H108">
            <v>1255</v>
          </cell>
          <cell r="I108">
            <v>90.94202898550725</v>
          </cell>
          <cell r="J108">
            <v>70</v>
          </cell>
          <cell r="K108">
            <v>50</v>
          </cell>
          <cell r="L108">
            <v>3</v>
          </cell>
          <cell r="M108">
            <v>123</v>
          </cell>
          <cell r="N108">
            <v>8.91304347826087</v>
          </cell>
          <cell r="O108">
            <v>594</v>
          </cell>
          <cell r="P108">
            <v>503</v>
          </cell>
          <cell r="Q108">
            <v>261</v>
          </cell>
          <cell r="R108">
            <v>15</v>
          </cell>
          <cell r="S108">
            <v>1373</v>
          </cell>
          <cell r="T108">
            <v>99.4927536231884</v>
          </cell>
          <cell r="U108">
            <v>4</v>
          </cell>
          <cell r="V108">
            <v>0.2898550724637681</v>
          </cell>
          <cell r="W108">
            <v>3</v>
          </cell>
          <cell r="X108">
            <v>0.21739130434782608</v>
          </cell>
          <cell r="Y108">
            <v>4.211328976034858</v>
          </cell>
        </row>
        <row r="109">
          <cell r="B109" t="str">
            <v>IV RAZRED</v>
          </cell>
          <cell r="D109">
            <v>51</v>
          </cell>
          <cell r="E109">
            <v>464</v>
          </cell>
          <cell r="F109">
            <v>884</v>
          </cell>
          <cell r="G109">
            <v>1348</v>
          </cell>
          <cell r="H109">
            <v>1335</v>
          </cell>
          <cell r="I109">
            <v>99.03560830860533</v>
          </cell>
          <cell r="J109">
            <v>4</v>
          </cell>
          <cell r="K109">
            <v>7</v>
          </cell>
          <cell r="L109">
            <v>2</v>
          </cell>
          <cell r="M109">
            <v>13</v>
          </cell>
          <cell r="N109">
            <v>0.9643916913946587</v>
          </cell>
          <cell r="O109">
            <v>668</v>
          </cell>
          <cell r="P109">
            <v>449</v>
          </cell>
          <cell r="Q109">
            <v>221</v>
          </cell>
          <cell r="R109">
            <v>8</v>
          </cell>
          <cell r="S109">
            <v>1346</v>
          </cell>
          <cell r="T109">
            <v>99.85163204747775</v>
          </cell>
          <cell r="U109">
            <v>1</v>
          </cell>
          <cell r="V109">
            <v>0.0741839762611276</v>
          </cell>
          <cell r="W109">
            <v>1</v>
          </cell>
          <cell r="X109">
            <v>0.0741839762611276</v>
          </cell>
          <cell r="Y109">
            <v>4.317743132887899</v>
          </cell>
        </row>
        <row r="110">
          <cell r="B110" t="str">
            <v>UKUPNO</v>
          </cell>
          <cell r="D110">
            <v>177</v>
          </cell>
          <cell r="E110">
            <v>1568</v>
          </cell>
          <cell r="F110">
            <v>2941</v>
          </cell>
          <cell r="G110">
            <v>4509</v>
          </cell>
          <cell r="H110">
            <v>4134</v>
          </cell>
          <cell r="I110">
            <v>91.6833000665336</v>
          </cell>
          <cell r="J110">
            <v>150</v>
          </cell>
          <cell r="K110">
            <v>111</v>
          </cell>
          <cell r="L110">
            <v>12</v>
          </cell>
          <cell r="M110">
            <v>273</v>
          </cell>
          <cell r="N110">
            <v>6.05455755156354</v>
          </cell>
          <cell r="O110">
            <v>2066</v>
          </cell>
          <cell r="P110">
            <v>1615</v>
          </cell>
          <cell r="Q110">
            <v>773</v>
          </cell>
          <cell r="R110">
            <v>39</v>
          </cell>
          <cell r="S110">
            <v>4493</v>
          </cell>
          <cell r="T110">
            <v>99.6451541361721</v>
          </cell>
          <cell r="U110">
            <v>12</v>
          </cell>
          <cell r="V110">
            <v>0.2661343978709248</v>
          </cell>
          <cell r="W110">
            <v>4</v>
          </cell>
          <cell r="X110">
            <v>0.08871146595697493</v>
          </cell>
          <cell r="Y110">
            <v>4.261709211986681</v>
          </cell>
        </row>
        <row r="112">
          <cell r="B112" t="str">
            <v>MEDRESA</v>
          </cell>
          <cell r="D112">
            <v>16</v>
          </cell>
          <cell r="E112">
            <v>267</v>
          </cell>
          <cell r="F112">
            <v>250</v>
          </cell>
          <cell r="G112">
            <v>517</v>
          </cell>
          <cell r="H112">
            <v>511</v>
          </cell>
          <cell r="I112">
            <v>98.8394584139265</v>
          </cell>
          <cell r="J112">
            <v>2</v>
          </cell>
          <cell r="K112">
            <v>1</v>
          </cell>
          <cell r="L112">
            <v>3</v>
          </cell>
          <cell r="M112">
            <v>6</v>
          </cell>
          <cell r="N112">
            <v>1.160541586073501</v>
          </cell>
          <cell r="O112">
            <v>248</v>
          </cell>
          <cell r="P112">
            <v>183</v>
          </cell>
          <cell r="Q112">
            <v>76</v>
          </cell>
          <cell r="R112">
            <v>4</v>
          </cell>
          <cell r="S112">
            <v>511</v>
          </cell>
          <cell r="T112">
            <v>98.8394584139265</v>
          </cell>
          <cell r="U112">
            <v>6</v>
          </cell>
          <cell r="V112">
            <v>1.160541586073501</v>
          </cell>
          <cell r="W112">
            <v>0</v>
          </cell>
          <cell r="X112">
            <v>0</v>
          </cell>
          <cell r="Y112">
            <v>4.282398452611218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349" displayName="Table349" ref="I112:M120" comment="" totalsRowShown="0">
  <autoFilter ref="I112:M120"/>
  <tableColumns count="5">
    <tableColumn id="1" name="Radno mjesto"/>
    <tableColumn id="2" name="zaposleni stručni"/>
    <tableColumn id="3" name="zaposleni nestručni"/>
    <tableColumn id="4" name="vanjski stručni"/>
    <tableColumn id="5" name="vanjski nestručn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1"/>
  <sheetViews>
    <sheetView showZeros="0" tabSelected="1" zoomScalePageLayoutView="0" workbookViewId="0" topLeftCell="A1">
      <selection activeCell="F42" sqref="F42:K43"/>
    </sheetView>
  </sheetViews>
  <sheetFormatPr defaultColWidth="9.140625" defaultRowHeight="15"/>
  <cols>
    <col min="1" max="1" width="9.28125" style="0" bestFit="1" customWidth="1"/>
    <col min="2" max="2" width="37.7109375" style="0" bestFit="1" customWidth="1"/>
    <col min="19" max="20" width="9.57421875" style="0" bestFit="1" customWidth="1"/>
    <col min="22" max="22" width="15.8515625" style="371" bestFit="1" customWidth="1"/>
    <col min="23" max="23" width="14.7109375" style="0" bestFit="1" customWidth="1"/>
  </cols>
  <sheetData>
    <row r="1" spans="1:231" ht="15.75" customHeight="1" thickBot="1">
      <c r="A1" s="797" t="s">
        <v>211</v>
      </c>
      <c r="B1" s="797"/>
      <c r="C1" s="797" t="s">
        <v>212</v>
      </c>
      <c r="D1" s="797"/>
      <c r="E1" s="797"/>
      <c r="F1" s="797"/>
      <c r="G1" s="806" t="s">
        <v>126</v>
      </c>
      <c r="H1" s="806"/>
      <c r="I1" s="806"/>
      <c r="J1" s="806" t="s">
        <v>120</v>
      </c>
      <c r="K1" s="806"/>
      <c r="L1" s="797" t="s">
        <v>127</v>
      </c>
      <c r="M1" s="797"/>
      <c r="N1" s="372"/>
      <c r="O1" s="372"/>
      <c r="P1" s="372"/>
      <c r="Q1" s="372"/>
      <c r="R1" s="372"/>
      <c r="S1" s="366"/>
      <c r="T1" s="366"/>
      <c r="U1" s="364"/>
      <c r="V1" s="395"/>
      <c r="W1" s="364"/>
      <c r="X1" s="364"/>
      <c r="Y1" s="364"/>
      <c r="Z1" s="364"/>
      <c r="AA1" s="364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3"/>
      <c r="FI1" s="363"/>
      <c r="FJ1" s="363"/>
      <c r="FK1" s="363"/>
      <c r="FL1" s="363"/>
      <c r="FM1" s="363"/>
      <c r="FN1" s="363"/>
      <c r="FO1" s="363"/>
      <c r="FP1" s="363"/>
      <c r="FQ1" s="363"/>
      <c r="FR1" s="363"/>
      <c r="FS1" s="363"/>
      <c r="FT1" s="363"/>
      <c r="FU1" s="363"/>
      <c r="FV1" s="363"/>
      <c r="FW1" s="363"/>
      <c r="FX1" s="363"/>
      <c r="FY1" s="363"/>
      <c r="FZ1" s="363"/>
      <c r="GA1" s="363"/>
      <c r="GB1" s="363"/>
      <c r="GC1" s="363"/>
      <c r="GD1" s="363"/>
      <c r="GE1" s="363"/>
      <c r="GF1" s="363"/>
      <c r="GG1" s="363"/>
      <c r="GH1" s="363"/>
      <c r="GI1" s="363"/>
      <c r="GJ1" s="363"/>
      <c r="GK1" s="363"/>
      <c r="GL1" s="363"/>
      <c r="GM1" s="363"/>
      <c r="GN1" s="826" t="s">
        <v>52</v>
      </c>
      <c r="GO1" s="826"/>
      <c r="GP1" s="826"/>
      <c r="GQ1" s="826"/>
      <c r="GR1" s="826"/>
      <c r="GS1" s="826"/>
      <c r="GT1" s="826"/>
      <c r="GU1" s="826"/>
      <c r="GV1" s="826"/>
      <c r="GW1" s="827" t="s">
        <v>2</v>
      </c>
      <c r="GX1" s="827"/>
      <c r="GY1" s="827"/>
      <c r="GZ1" s="827"/>
      <c r="HA1" s="828" t="s">
        <v>3</v>
      </c>
      <c r="HB1" s="828"/>
      <c r="HC1" s="828"/>
      <c r="HD1" s="828" t="s">
        <v>128</v>
      </c>
      <c r="HE1" s="828"/>
      <c r="HF1" s="828" t="s">
        <v>4</v>
      </c>
      <c r="HG1" s="828"/>
      <c r="HH1" s="363"/>
      <c r="HI1" s="363"/>
      <c r="HJ1" s="363"/>
      <c r="HK1" s="363"/>
      <c r="HL1" s="363"/>
      <c r="HM1" s="363"/>
      <c r="HN1" s="363"/>
      <c r="HO1" s="363"/>
      <c r="HP1" s="363"/>
      <c r="HQ1" s="363"/>
      <c r="HR1" s="363"/>
      <c r="HS1" s="363"/>
      <c r="HT1" s="363"/>
      <c r="HU1" s="363"/>
      <c r="HV1" s="363"/>
      <c r="HW1" s="363"/>
    </row>
    <row r="2" spans="1:231" ht="15.75">
      <c r="A2" s="807" t="s">
        <v>6</v>
      </c>
      <c r="B2" s="807" t="s">
        <v>7</v>
      </c>
      <c r="C2" s="807" t="s">
        <v>8</v>
      </c>
      <c r="D2" s="809" t="s">
        <v>9</v>
      </c>
      <c r="E2" s="793" t="s">
        <v>10</v>
      </c>
      <c r="F2" s="794"/>
      <c r="G2" s="795"/>
      <c r="H2" s="793" t="s">
        <v>20</v>
      </c>
      <c r="I2" s="794"/>
      <c r="J2" s="794"/>
      <c r="K2" s="794"/>
      <c r="L2" s="794"/>
      <c r="M2" s="795"/>
      <c r="N2" s="793" t="s">
        <v>22</v>
      </c>
      <c r="O2" s="794"/>
      <c r="P2" s="794"/>
      <c r="Q2" s="794"/>
      <c r="R2" s="795"/>
      <c r="S2" s="793" t="s">
        <v>129</v>
      </c>
      <c r="T2" s="795"/>
      <c r="U2" s="813" t="s">
        <v>14</v>
      </c>
      <c r="V2" s="412" t="s">
        <v>120</v>
      </c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495"/>
      <c r="DK2" s="363"/>
      <c r="DL2" s="363"/>
      <c r="DM2" s="363"/>
      <c r="DN2" s="363"/>
      <c r="DO2" s="363"/>
      <c r="DP2" s="363"/>
      <c r="DQ2" s="363"/>
      <c r="DR2" s="363"/>
      <c r="DS2" s="363"/>
      <c r="DT2" s="363"/>
      <c r="DU2" s="363"/>
      <c r="DV2" s="363"/>
      <c r="DW2" s="363"/>
      <c r="DX2" s="363"/>
      <c r="DY2" s="363"/>
      <c r="DZ2" s="363"/>
      <c r="EA2" s="363"/>
      <c r="EB2" s="363"/>
      <c r="EC2" s="363"/>
      <c r="ED2" s="363"/>
      <c r="EE2" s="363"/>
      <c r="EF2" s="363"/>
      <c r="EG2" s="363"/>
      <c r="EH2" s="363"/>
      <c r="EI2" s="363"/>
      <c r="EJ2" s="363"/>
      <c r="EK2" s="363"/>
      <c r="EL2" s="363"/>
      <c r="EM2" s="363"/>
      <c r="EN2" s="363"/>
      <c r="EO2" s="363"/>
      <c r="EP2" s="363"/>
      <c r="EQ2" s="363"/>
      <c r="ER2" s="363"/>
      <c r="ES2" s="363"/>
      <c r="ET2" s="363"/>
      <c r="EU2" s="363"/>
      <c r="EV2" s="363"/>
      <c r="EW2" s="363"/>
      <c r="EX2" s="363"/>
      <c r="EY2" s="815"/>
      <c r="EZ2" s="817"/>
      <c r="FA2" s="818"/>
      <c r="FB2" s="818"/>
      <c r="FC2" s="819"/>
      <c r="FD2" s="817"/>
      <c r="FE2" s="818"/>
      <c r="FF2" s="819"/>
      <c r="FG2" s="496" t="s">
        <v>131</v>
      </c>
      <c r="FH2" s="497" t="s">
        <v>132</v>
      </c>
      <c r="FI2" s="498" t="s">
        <v>133</v>
      </c>
      <c r="FJ2" s="499" t="s">
        <v>134</v>
      </c>
      <c r="FK2" s="823" t="s">
        <v>135</v>
      </c>
      <c r="FL2" s="824"/>
      <c r="FM2" s="363"/>
      <c r="FN2" s="363"/>
      <c r="FO2" s="825" t="s">
        <v>136</v>
      </c>
      <c r="FP2" s="825"/>
      <c r="FQ2" s="825"/>
      <c r="FR2" s="825"/>
      <c r="FS2" s="825"/>
      <c r="FT2" s="825"/>
      <c r="FU2" s="825"/>
      <c r="FV2" s="825"/>
      <c r="FW2" s="825"/>
      <c r="FX2" s="825"/>
      <c r="FY2" s="825"/>
      <c r="FZ2" s="825"/>
      <c r="GA2" s="825"/>
      <c r="GB2" s="825"/>
      <c r="GC2" s="825"/>
      <c r="GD2" s="825"/>
      <c r="GE2" s="825"/>
      <c r="GF2" s="825"/>
      <c r="GG2" s="2"/>
      <c r="GH2" s="363"/>
      <c r="GI2" s="363"/>
      <c r="GJ2" s="363"/>
      <c r="GK2" s="363"/>
      <c r="GL2" s="363"/>
      <c r="GM2" s="374"/>
      <c r="GN2" s="829" t="s">
        <v>65</v>
      </c>
      <c r="GO2" s="830"/>
      <c r="GP2" s="811" t="s">
        <v>24</v>
      </c>
      <c r="GQ2" s="811" t="s">
        <v>25</v>
      </c>
      <c r="GR2" s="801" t="s">
        <v>64</v>
      </c>
      <c r="GS2" s="801" t="s">
        <v>66</v>
      </c>
      <c r="GT2" s="801" t="s">
        <v>67</v>
      </c>
      <c r="GU2" s="801" t="s">
        <v>64</v>
      </c>
      <c r="GV2" s="801" t="s">
        <v>68</v>
      </c>
      <c r="GW2" s="801" t="s">
        <v>69</v>
      </c>
      <c r="GX2" s="801" t="s">
        <v>70</v>
      </c>
      <c r="GY2" s="801" t="s">
        <v>71</v>
      </c>
      <c r="GZ2" s="801" t="s">
        <v>72</v>
      </c>
      <c r="HA2" s="801" t="s">
        <v>73</v>
      </c>
      <c r="HB2" s="801" t="s">
        <v>74</v>
      </c>
      <c r="HC2" s="801" t="s">
        <v>75</v>
      </c>
      <c r="HD2" s="801" t="s">
        <v>76</v>
      </c>
      <c r="HE2" s="801" t="s">
        <v>77</v>
      </c>
      <c r="HF2" s="801" t="s">
        <v>78</v>
      </c>
      <c r="HG2" s="801" t="s">
        <v>79</v>
      </c>
      <c r="HH2" s="363"/>
      <c r="HI2" s="363"/>
      <c r="HJ2" s="363"/>
      <c r="HK2" s="363"/>
      <c r="HL2" s="363"/>
      <c r="HM2" s="363"/>
      <c r="HN2" s="363"/>
      <c r="HO2" s="363"/>
      <c r="HP2" s="363"/>
      <c r="HQ2" s="363"/>
      <c r="HR2" s="363"/>
      <c r="HS2" s="363"/>
      <c r="HT2" s="363"/>
      <c r="HU2" s="363"/>
      <c r="HV2" s="363"/>
      <c r="HW2" s="363"/>
    </row>
    <row r="3" spans="1:231" ht="60" customHeight="1" thickBot="1">
      <c r="A3" s="808"/>
      <c r="B3" s="808"/>
      <c r="C3" s="808"/>
      <c r="D3" s="810"/>
      <c r="E3" s="439" t="s">
        <v>24</v>
      </c>
      <c r="F3" s="440" t="s">
        <v>25</v>
      </c>
      <c r="G3" s="441" t="s">
        <v>26</v>
      </c>
      <c r="H3" s="442" t="s">
        <v>138</v>
      </c>
      <c r="I3" s="442" t="s">
        <v>139</v>
      </c>
      <c r="J3" s="442" t="s">
        <v>140</v>
      </c>
      <c r="K3" s="442" t="s">
        <v>141</v>
      </c>
      <c r="L3" s="443" t="s">
        <v>142</v>
      </c>
      <c r="M3" s="444" t="s">
        <v>28</v>
      </c>
      <c r="N3" s="439" t="s">
        <v>29</v>
      </c>
      <c r="O3" s="440" t="s">
        <v>30</v>
      </c>
      <c r="P3" s="440" t="s">
        <v>31</v>
      </c>
      <c r="Q3" s="440" t="s">
        <v>143</v>
      </c>
      <c r="R3" s="441" t="s">
        <v>28</v>
      </c>
      <c r="S3" s="439" t="s">
        <v>144</v>
      </c>
      <c r="T3" s="441" t="s">
        <v>28</v>
      </c>
      <c r="U3" s="814"/>
      <c r="V3" s="412" t="s">
        <v>121</v>
      </c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5"/>
      <c r="CL3" s="375"/>
      <c r="CM3" s="375"/>
      <c r="CN3" s="375"/>
      <c r="CO3" s="375"/>
      <c r="CP3" s="375"/>
      <c r="CQ3" s="375"/>
      <c r="CR3" s="375"/>
      <c r="CS3" s="375"/>
      <c r="CT3" s="375"/>
      <c r="CU3" s="375"/>
      <c r="CV3" s="375"/>
      <c r="CW3" s="375"/>
      <c r="CX3" s="375"/>
      <c r="CY3" s="375"/>
      <c r="CZ3" s="375"/>
      <c r="DA3" s="375"/>
      <c r="DB3" s="375"/>
      <c r="DC3" s="375"/>
      <c r="DD3" s="375"/>
      <c r="DE3" s="375"/>
      <c r="DF3" s="375"/>
      <c r="DG3" s="375"/>
      <c r="DH3" s="375"/>
      <c r="DI3" s="375"/>
      <c r="DJ3" s="500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890" t="s">
        <v>148</v>
      </c>
      <c r="EF3" s="890"/>
      <c r="EG3" s="890"/>
      <c r="EH3" s="890"/>
      <c r="EI3" s="890"/>
      <c r="EJ3" s="890"/>
      <c r="EK3" s="890"/>
      <c r="EL3" s="890"/>
      <c r="EM3" s="890"/>
      <c r="EN3" s="890"/>
      <c r="EO3" s="890"/>
      <c r="EP3" s="890"/>
      <c r="EQ3" s="890"/>
      <c r="ER3" s="890"/>
      <c r="ES3" s="890"/>
      <c r="ET3" s="890"/>
      <c r="EU3" s="890"/>
      <c r="EV3" s="890"/>
      <c r="EW3" s="890"/>
      <c r="EX3" s="363"/>
      <c r="EY3" s="815"/>
      <c r="EZ3" s="817"/>
      <c r="FA3" s="818"/>
      <c r="FB3" s="818"/>
      <c r="FC3" s="819"/>
      <c r="FD3" s="817"/>
      <c r="FE3" s="818"/>
      <c r="FF3" s="819"/>
      <c r="FG3" s="496" t="s">
        <v>149</v>
      </c>
      <c r="FH3" s="497" t="s">
        <v>150</v>
      </c>
      <c r="FI3" s="498" t="s">
        <v>151</v>
      </c>
      <c r="FJ3" s="501" t="s">
        <v>152</v>
      </c>
      <c r="FK3" s="502" t="s">
        <v>153</v>
      </c>
      <c r="FL3" s="498" t="s">
        <v>154</v>
      </c>
      <c r="FM3" s="363"/>
      <c r="FN3" s="363"/>
      <c r="FO3" s="503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363"/>
      <c r="GI3" s="363"/>
      <c r="GJ3" s="363"/>
      <c r="GK3" s="363"/>
      <c r="GL3" s="363"/>
      <c r="GM3" s="374"/>
      <c r="GN3" s="831"/>
      <c r="GO3" s="832"/>
      <c r="GP3" s="812"/>
      <c r="GQ3" s="812"/>
      <c r="GR3" s="802"/>
      <c r="GS3" s="802"/>
      <c r="GT3" s="802"/>
      <c r="GU3" s="802"/>
      <c r="GV3" s="802"/>
      <c r="GW3" s="802"/>
      <c r="GX3" s="802"/>
      <c r="GY3" s="802"/>
      <c r="GZ3" s="802"/>
      <c r="HA3" s="802" t="s">
        <v>80</v>
      </c>
      <c r="HB3" s="802" t="s">
        <v>81</v>
      </c>
      <c r="HC3" s="802" t="s">
        <v>82</v>
      </c>
      <c r="HD3" s="802" t="s">
        <v>83</v>
      </c>
      <c r="HE3" s="802" t="s">
        <v>84</v>
      </c>
      <c r="HF3" s="802" t="s">
        <v>85</v>
      </c>
      <c r="HG3" s="802"/>
      <c r="HH3" s="363"/>
      <c r="HI3" s="363"/>
      <c r="HJ3" s="363"/>
      <c r="HK3" s="363"/>
      <c r="HL3" s="363"/>
      <c r="HM3" s="363"/>
      <c r="HN3" s="363"/>
      <c r="HO3" s="363"/>
      <c r="HP3" s="363"/>
      <c r="HQ3" s="363"/>
      <c r="HR3" s="363"/>
      <c r="HS3" s="363"/>
      <c r="HT3" s="363"/>
      <c r="HU3" s="363"/>
      <c r="HV3" s="363"/>
      <c r="HW3" s="363"/>
    </row>
    <row r="4" spans="1:231" ht="15.75" thickBot="1">
      <c r="A4" s="803">
        <v>1</v>
      </c>
      <c r="B4" s="892"/>
      <c r="C4" s="376" t="s">
        <v>38</v>
      </c>
      <c r="D4" s="431"/>
      <c r="E4" s="432"/>
      <c r="F4" s="433"/>
      <c r="G4" s="414">
        <f>SUM(E4:F4)</f>
        <v>0</v>
      </c>
      <c r="H4" s="433"/>
      <c r="I4" s="433"/>
      <c r="J4" s="433"/>
      <c r="K4" s="433"/>
      <c r="L4" s="417">
        <f>IF(G4&lt;&gt;0,SUM(H4:K4),"")</f>
      </c>
      <c r="M4" s="418">
        <f>IF(G4&lt;&gt;0,L4/G4*100,"")</f>
      </c>
      <c r="N4" s="432"/>
      <c r="O4" s="433"/>
      <c r="P4" s="433"/>
      <c r="Q4" s="422">
        <f>SUM(N4:P4)</f>
        <v>0</v>
      </c>
      <c r="R4" s="418">
        <f>IF(G4&lt;&gt;0,Q4/G4*100,"")</f>
      </c>
      <c r="S4" s="438">
        <f>IF(G4&lt;&gt;0,SUM(G4,-(L4+Q4)),"")</f>
      </c>
      <c r="T4" s="418">
        <f>IF(G4&lt;&gt;0,S4/G4*100,"")</f>
      </c>
      <c r="U4" s="424">
        <f>IF(G4&lt;&gt;0,SUM(H4*5,I4*4,J4*3,K4*2,Q4)/(G4),"")</f>
      </c>
      <c r="V4" s="412" t="s">
        <v>122</v>
      </c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79"/>
      <c r="BN4" s="379"/>
      <c r="BO4" s="379"/>
      <c r="BP4" s="379"/>
      <c r="BQ4" s="379"/>
      <c r="BR4" s="379"/>
      <c r="BS4" s="379"/>
      <c r="BT4" s="379"/>
      <c r="BU4" s="379"/>
      <c r="BV4" s="379"/>
      <c r="BW4" s="379"/>
      <c r="BX4" s="379"/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379"/>
      <c r="CU4" s="379"/>
      <c r="CV4" s="379"/>
      <c r="CW4" s="379"/>
      <c r="CX4" s="379"/>
      <c r="CY4" s="379"/>
      <c r="CZ4" s="379"/>
      <c r="DA4" s="379"/>
      <c r="DB4" s="379"/>
      <c r="DC4" s="379"/>
      <c r="DD4" s="379"/>
      <c r="DE4" s="379"/>
      <c r="DF4" s="379"/>
      <c r="DG4" s="379"/>
      <c r="DH4" s="379"/>
      <c r="DI4" s="379"/>
      <c r="DJ4" s="504"/>
      <c r="DK4" s="363"/>
      <c r="DL4" s="363"/>
      <c r="DM4" s="363"/>
      <c r="DN4" s="363"/>
      <c r="DO4" s="363"/>
      <c r="DP4" s="363"/>
      <c r="DQ4" s="363"/>
      <c r="DR4" s="363"/>
      <c r="DS4" s="363"/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/>
      <c r="EE4" s="891"/>
      <c r="EF4" s="891"/>
      <c r="EG4" s="891"/>
      <c r="EH4" s="891"/>
      <c r="EI4" s="891"/>
      <c r="EJ4" s="891"/>
      <c r="EK4" s="891"/>
      <c r="EL4" s="891"/>
      <c r="EM4" s="891"/>
      <c r="EN4" s="891"/>
      <c r="EO4" s="891"/>
      <c r="EP4" s="891"/>
      <c r="EQ4" s="891"/>
      <c r="ER4" s="891"/>
      <c r="ES4" s="891"/>
      <c r="ET4" s="891"/>
      <c r="EU4" s="891"/>
      <c r="EV4" s="891"/>
      <c r="EW4" s="891"/>
      <c r="EX4" s="363"/>
      <c r="EY4" s="816"/>
      <c r="EZ4" s="820"/>
      <c r="FA4" s="821"/>
      <c r="FB4" s="821"/>
      <c r="FC4" s="822"/>
      <c r="FD4" s="820"/>
      <c r="FE4" s="821"/>
      <c r="FF4" s="822"/>
      <c r="FG4" s="505" t="s">
        <v>158</v>
      </c>
      <c r="FH4" s="506" t="s">
        <v>159</v>
      </c>
      <c r="FI4" s="507" t="s">
        <v>160</v>
      </c>
      <c r="FJ4" s="508" t="s">
        <v>161</v>
      </c>
      <c r="FK4" s="502" t="s">
        <v>159</v>
      </c>
      <c r="FL4" s="498" t="s">
        <v>162</v>
      </c>
      <c r="FM4" s="363"/>
      <c r="FN4" s="363"/>
      <c r="FO4" s="509" t="s">
        <v>7</v>
      </c>
      <c r="FP4" s="510"/>
      <c r="FQ4" s="511" t="s">
        <v>36</v>
      </c>
      <c r="FR4" s="512"/>
      <c r="FS4" s="513" t="s">
        <v>10</v>
      </c>
      <c r="FT4" s="514"/>
      <c r="FU4" s="511"/>
      <c r="FV4" s="511"/>
      <c r="FW4" s="511" t="s">
        <v>163</v>
      </c>
      <c r="FX4" s="511"/>
      <c r="FY4" s="511"/>
      <c r="FZ4" s="511"/>
      <c r="GA4" s="515"/>
      <c r="GB4" s="511"/>
      <c r="GC4" s="511" t="s">
        <v>164</v>
      </c>
      <c r="GD4" s="511"/>
      <c r="GE4" s="516"/>
      <c r="GF4" s="517" t="s">
        <v>165</v>
      </c>
      <c r="GG4" s="518"/>
      <c r="GH4" s="519" t="s">
        <v>166</v>
      </c>
      <c r="GI4" s="363"/>
      <c r="GJ4" s="363"/>
      <c r="GK4" s="363"/>
      <c r="GL4" s="363"/>
      <c r="GM4" s="374"/>
      <c r="GN4" s="848">
        <v>1</v>
      </c>
      <c r="GO4" s="851" t="s">
        <v>155</v>
      </c>
      <c r="GP4" s="380">
        <f aca="true" t="shared" si="0" ref="GP4:GQ7">E4</f>
        <v>0</v>
      </c>
      <c r="GQ4" s="380">
        <f t="shared" si="0"/>
        <v>0</v>
      </c>
      <c r="GR4" s="380">
        <f>GP4+GQ4</f>
        <v>0</v>
      </c>
      <c r="GS4" s="380">
        <v>436</v>
      </c>
      <c r="GT4" s="520">
        <v>6</v>
      </c>
      <c r="GU4" s="381">
        <f>GS4+GT4</f>
        <v>442</v>
      </c>
      <c r="GV4" s="521">
        <v>17</v>
      </c>
      <c r="GW4" s="380"/>
      <c r="GX4" s="380"/>
      <c r="GY4" s="380"/>
      <c r="GZ4" s="522"/>
      <c r="HA4" s="380"/>
      <c r="HB4" s="380"/>
      <c r="HC4" s="380"/>
      <c r="HD4" s="380"/>
      <c r="HE4" s="380"/>
      <c r="HF4" s="380"/>
      <c r="HG4" s="380"/>
      <c r="HH4" s="363"/>
      <c r="HI4" s="363"/>
      <c r="HJ4" s="363"/>
      <c r="HK4" s="363"/>
      <c r="HL4" s="363"/>
      <c r="HM4" s="363"/>
      <c r="HN4" s="363"/>
      <c r="HO4" s="363"/>
      <c r="HP4" s="363"/>
      <c r="HQ4" s="363"/>
      <c r="HR4" s="363"/>
      <c r="HS4" s="363"/>
      <c r="HT4" s="363"/>
      <c r="HU4" s="363"/>
      <c r="HV4" s="363"/>
      <c r="HW4" s="363"/>
    </row>
    <row r="5" spans="1:231" ht="15.75" thickBot="1">
      <c r="A5" s="804"/>
      <c r="B5" s="893"/>
      <c r="C5" s="382" t="s">
        <v>40</v>
      </c>
      <c r="D5" s="434"/>
      <c r="E5" s="432"/>
      <c r="F5" s="433"/>
      <c r="G5" s="414">
        <f>SUM(E5:F5)</f>
        <v>0</v>
      </c>
      <c r="H5" s="433"/>
      <c r="I5" s="433"/>
      <c r="J5" s="433"/>
      <c r="K5" s="433"/>
      <c r="L5" s="417">
        <f>SUM(H5:K5)</f>
        <v>0</v>
      </c>
      <c r="M5" s="418">
        <f>IF(G5&lt;&gt;0,L5/G5*100,"")</f>
      </c>
      <c r="N5" s="432"/>
      <c r="O5" s="433"/>
      <c r="P5" s="433"/>
      <c r="Q5" s="422">
        <f>SUM(N5:P5)</f>
        <v>0</v>
      </c>
      <c r="R5" s="418">
        <f>IF(G5&lt;&gt;0,Q5/G5*100,"")</f>
      </c>
      <c r="S5" s="438">
        <f>IF(G5&lt;&gt;0,SUM(G5,-(L5+Q5)),"")</f>
      </c>
      <c r="T5" s="418">
        <f>IF(G5&lt;&gt;0,S5/G5*100,"")</f>
      </c>
      <c r="U5" s="424">
        <f>IF(G5&lt;&gt;0,SUM(H5*5,I5*4,J5*3,K5*2,Q5)/(G5),"")</f>
      </c>
      <c r="V5" s="412" t="s">
        <v>123</v>
      </c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  <c r="CT5" s="379"/>
      <c r="CU5" s="379"/>
      <c r="CV5" s="379"/>
      <c r="CW5" s="379"/>
      <c r="CX5" s="379"/>
      <c r="CY5" s="379"/>
      <c r="CZ5" s="379"/>
      <c r="DA5" s="379"/>
      <c r="DB5" s="379"/>
      <c r="DC5" s="379"/>
      <c r="DD5" s="379"/>
      <c r="DE5" s="379"/>
      <c r="DF5" s="379"/>
      <c r="DG5" s="379"/>
      <c r="DH5" s="379"/>
      <c r="DI5" s="379"/>
      <c r="DJ5" s="504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3"/>
      <c r="DV5" s="363"/>
      <c r="DW5" s="363"/>
      <c r="DX5" s="363"/>
      <c r="DY5" s="363"/>
      <c r="DZ5" s="363"/>
      <c r="EA5" s="363"/>
      <c r="EB5" s="363"/>
      <c r="EC5" s="363"/>
      <c r="ED5" s="363"/>
      <c r="EE5" s="363"/>
      <c r="EF5" s="363"/>
      <c r="EG5" s="363"/>
      <c r="EH5" s="854" t="s">
        <v>8</v>
      </c>
      <c r="EI5" s="857" t="s">
        <v>168</v>
      </c>
      <c r="EJ5" s="860" t="s">
        <v>169</v>
      </c>
      <c r="EK5" s="861"/>
      <c r="EL5" s="862"/>
      <c r="EM5" s="866" t="s">
        <v>170</v>
      </c>
      <c r="EN5" s="867"/>
      <c r="EO5" s="868"/>
      <c r="EP5" s="872" t="s">
        <v>171</v>
      </c>
      <c r="EQ5" s="861"/>
      <c r="ER5" s="861"/>
      <c r="ES5" s="861"/>
      <c r="ET5" s="862"/>
      <c r="EU5" s="874" t="s">
        <v>172</v>
      </c>
      <c r="EV5" s="875"/>
      <c r="EW5" s="875"/>
      <c r="EX5" s="875"/>
      <c r="EY5" s="875"/>
      <c r="EZ5" s="876"/>
      <c r="FA5" s="363"/>
      <c r="FB5" s="880"/>
      <c r="FC5" s="882"/>
      <c r="FD5" s="883"/>
      <c r="FE5" s="883"/>
      <c r="FF5" s="884"/>
      <c r="FG5" s="882"/>
      <c r="FH5" s="883"/>
      <c r="FI5" s="884"/>
      <c r="FJ5" s="895"/>
      <c r="FK5" s="896"/>
      <c r="FL5" s="898"/>
      <c r="FM5" s="833" t="e">
        <f>ABS(FL5*100/FK5)</f>
        <v>#DIV/0!</v>
      </c>
      <c r="FN5" s="835"/>
      <c r="FO5" s="837" t="e">
        <f>ABS(FL5*100/FN5)</f>
        <v>#DIV/0!</v>
      </c>
      <c r="FP5" s="363"/>
      <c r="FQ5" s="363"/>
      <c r="FR5" s="524"/>
      <c r="FS5" s="525"/>
      <c r="FT5" s="526" t="s">
        <v>137</v>
      </c>
      <c r="FU5" s="527" t="s">
        <v>24</v>
      </c>
      <c r="FV5" s="528" t="s">
        <v>25</v>
      </c>
      <c r="FW5" s="529" t="s">
        <v>26</v>
      </c>
      <c r="FX5" s="530" t="s">
        <v>173</v>
      </c>
      <c r="FY5" s="530" t="s">
        <v>174</v>
      </c>
      <c r="FZ5" s="530" t="s">
        <v>175</v>
      </c>
      <c r="GA5" s="530" t="s">
        <v>176</v>
      </c>
      <c r="GB5" s="530" t="s">
        <v>26</v>
      </c>
      <c r="GC5" s="530" t="s">
        <v>28</v>
      </c>
      <c r="GD5" s="527" t="s">
        <v>29</v>
      </c>
      <c r="GE5" s="528" t="s">
        <v>30</v>
      </c>
      <c r="GF5" s="528" t="s">
        <v>31</v>
      </c>
      <c r="GG5" s="528" t="s">
        <v>26</v>
      </c>
      <c r="GH5" s="529" t="s">
        <v>28</v>
      </c>
      <c r="GI5" s="531" t="s">
        <v>144</v>
      </c>
      <c r="GJ5" s="532" t="s">
        <v>28</v>
      </c>
      <c r="GK5" s="533" t="s">
        <v>177</v>
      </c>
      <c r="GL5" s="363"/>
      <c r="GM5" s="374"/>
      <c r="GN5" s="849"/>
      <c r="GO5" s="852"/>
      <c r="GP5" s="380">
        <f t="shared" si="0"/>
        <v>0</v>
      </c>
      <c r="GQ5" s="380">
        <f t="shared" si="0"/>
        <v>0</v>
      </c>
      <c r="GR5" s="380">
        <f>GP5+GQ5</f>
        <v>0</v>
      </c>
      <c r="GS5" s="380"/>
      <c r="GT5" s="520"/>
      <c r="GU5" s="381">
        <f>GS5+GT5</f>
        <v>0</v>
      </c>
      <c r="GV5" s="521"/>
      <c r="GW5" s="380"/>
      <c r="GX5" s="380"/>
      <c r="GY5" s="380"/>
      <c r="GZ5" s="522"/>
      <c r="HA5" s="380"/>
      <c r="HB5" s="380"/>
      <c r="HC5" s="380"/>
      <c r="HD5" s="380"/>
      <c r="HE5" s="380"/>
      <c r="HF5" s="380"/>
      <c r="HG5" s="380"/>
      <c r="HH5" s="363"/>
      <c r="HI5" s="363"/>
      <c r="HJ5" s="363"/>
      <c r="HK5" s="363"/>
      <c r="HL5" s="363"/>
      <c r="HM5" s="363"/>
      <c r="HN5" s="363"/>
      <c r="HO5" s="363"/>
      <c r="HP5" s="363"/>
      <c r="HQ5" s="363"/>
      <c r="HR5" s="363"/>
      <c r="HS5" s="363"/>
      <c r="HT5" s="363"/>
      <c r="HU5" s="363"/>
      <c r="HV5" s="363"/>
      <c r="HW5" s="363"/>
    </row>
    <row r="6" spans="1:231" ht="15.75" thickBot="1">
      <c r="A6" s="804"/>
      <c r="B6" s="893"/>
      <c r="C6" s="384" t="s">
        <v>42</v>
      </c>
      <c r="D6" s="435"/>
      <c r="E6" s="432"/>
      <c r="F6" s="433"/>
      <c r="G6" s="414">
        <f>SUM(E6:F6)</f>
        <v>0</v>
      </c>
      <c r="H6" s="433"/>
      <c r="I6" s="433"/>
      <c r="J6" s="433"/>
      <c r="K6" s="433"/>
      <c r="L6" s="417">
        <f>SUM(H6:K6)</f>
        <v>0</v>
      </c>
      <c r="M6" s="418">
        <f>IF(G6&lt;&gt;0,L6/G6*100,"")</f>
      </c>
      <c r="N6" s="432"/>
      <c r="O6" s="433"/>
      <c r="P6" s="433"/>
      <c r="Q6" s="422">
        <f>SUM(N6:P6)</f>
        <v>0</v>
      </c>
      <c r="R6" s="418">
        <f>IF(G6&lt;&gt;0,Q6/G6*100,"")</f>
      </c>
      <c r="S6" s="438">
        <f>IF(G6&lt;&gt;0,SUM(G6,-(L6+Q6)),"")</f>
      </c>
      <c r="T6" s="418">
        <f>IF(G6&lt;&gt;0,S6/G6*100,"")</f>
      </c>
      <c r="U6" s="424">
        <f>IF(G6&lt;&gt;0,SUM(H6*5,I6*4,J6*3,K6*2,Q6)/(G6),"")</f>
      </c>
      <c r="V6" s="412" t="s">
        <v>124</v>
      </c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  <c r="DG6" s="379"/>
      <c r="DH6" s="379"/>
      <c r="DI6" s="379"/>
      <c r="DJ6" s="504"/>
      <c r="DK6" s="363"/>
      <c r="DL6" s="363"/>
      <c r="DM6" s="840" t="s">
        <v>7</v>
      </c>
      <c r="DN6" s="840" t="s">
        <v>8</v>
      </c>
      <c r="DO6" s="842" t="s">
        <v>9</v>
      </c>
      <c r="DP6" s="534"/>
      <c r="DQ6" s="535" t="s">
        <v>179</v>
      </c>
      <c r="DR6" s="536"/>
      <c r="DS6" s="899" t="s">
        <v>20</v>
      </c>
      <c r="DT6" s="900"/>
      <c r="DU6" s="900"/>
      <c r="DV6" s="900"/>
      <c r="DW6" s="900"/>
      <c r="DX6" s="901"/>
      <c r="DY6" s="534"/>
      <c r="DZ6" s="535"/>
      <c r="EA6" s="535" t="s">
        <v>22</v>
      </c>
      <c r="EB6" s="535"/>
      <c r="EC6" s="536"/>
      <c r="ED6" s="537" t="s">
        <v>129</v>
      </c>
      <c r="EE6" s="536"/>
      <c r="EF6" s="538" t="s">
        <v>166</v>
      </c>
      <c r="EG6" s="363"/>
      <c r="EH6" s="855"/>
      <c r="EI6" s="858"/>
      <c r="EJ6" s="863"/>
      <c r="EK6" s="864"/>
      <c r="EL6" s="865"/>
      <c r="EM6" s="869"/>
      <c r="EN6" s="870"/>
      <c r="EO6" s="871"/>
      <c r="EP6" s="873"/>
      <c r="EQ6" s="864"/>
      <c r="ER6" s="864"/>
      <c r="ES6" s="864"/>
      <c r="ET6" s="865"/>
      <c r="EU6" s="877"/>
      <c r="EV6" s="878"/>
      <c r="EW6" s="878"/>
      <c r="EX6" s="878"/>
      <c r="EY6" s="878"/>
      <c r="EZ6" s="879"/>
      <c r="FA6" s="363"/>
      <c r="FB6" s="881"/>
      <c r="FC6" s="885"/>
      <c r="FD6" s="886"/>
      <c r="FE6" s="886"/>
      <c r="FF6" s="887"/>
      <c r="FG6" s="885"/>
      <c r="FH6" s="886"/>
      <c r="FI6" s="887"/>
      <c r="FJ6" s="886"/>
      <c r="FK6" s="897"/>
      <c r="FL6" s="889"/>
      <c r="FM6" s="834"/>
      <c r="FN6" s="836"/>
      <c r="FO6" s="838"/>
      <c r="FP6" s="363"/>
      <c r="FQ6" s="363"/>
      <c r="FR6" s="539" t="s">
        <v>180</v>
      </c>
      <c r="FS6" s="540"/>
      <c r="FT6" s="541" t="e">
        <f>SUM(#REF!,#REF!,#REF!)</f>
        <v>#REF!</v>
      </c>
      <c r="FU6" s="542" t="e">
        <f>SUM(#REF!,#REF!,#REF!)</f>
        <v>#REF!</v>
      </c>
      <c r="FV6" s="543" t="e">
        <f>SUM(#REF!,#REF!,#REF!)</f>
        <v>#REF!</v>
      </c>
      <c r="FW6" s="544" t="e">
        <f aca="true" t="shared" si="1" ref="FW6:FW12">SUM(FU6:FV6)</f>
        <v>#REF!</v>
      </c>
      <c r="FX6" s="542" t="e">
        <f>SUM(#REF!,#REF!,#REF!)</f>
        <v>#REF!</v>
      </c>
      <c r="FY6" s="543" t="e">
        <f>SUM(#REF!,#REF!,#REF!)</f>
        <v>#REF!</v>
      </c>
      <c r="FZ6" s="543" t="e">
        <f>SUM(#REF!,#REF!,#REF!)</f>
        <v>#REF!</v>
      </c>
      <c r="GA6" s="543" t="e">
        <f>SUM(#REF!,#REF!,#REF!)</f>
        <v>#REF!</v>
      </c>
      <c r="GB6" s="543" t="e">
        <f>SUM(#REF!,#REF!,#REF!)</f>
        <v>#REF!</v>
      </c>
      <c r="GC6" s="545" t="e">
        <f aca="true" t="shared" si="2" ref="GC6:GC12">PRODUCT(GB6/FW6,100)</f>
        <v>#REF!</v>
      </c>
      <c r="GD6" s="542" t="e">
        <f>SUM(#REF!,#REF!,#REF!)</f>
        <v>#REF!</v>
      </c>
      <c r="GE6" s="543" t="e">
        <f>SUM(#REF!,#REF!,#REF!)</f>
        <v>#REF!</v>
      </c>
      <c r="GF6" s="543" t="e">
        <f>SUM(#REF!,#REF!,#REF!)</f>
        <v>#REF!</v>
      </c>
      <c r="GG6" s="546" t="e">
        <f>SUM(GD6:GF6)</f>
        <v>#REF!</v>
      </c>
      <c r="GH6" s="547" t="e">
        <f aca="true" t="shared" si="3" ref="GH6:GH12">PRODUCT(GG6/FW6,100)</f>
        <v>#REF!</v>
      </c>
      <c r="GI6" s="548" t="e">
        <f>SUM(FW6,-(GB6+GG6))</f>
        <v>#REF!</v>
      </c>
      <c r="GJ6" s="545" t="e">
        <f aca="true" t="shared" si="4" ref="GJ6:GJ12">PRODUCT(GI6/FW6,100)</f>
        <v>#REF!</v>
      </c>
      <c r="GK6" s="549" t="e">
        <f aca="true" t="shared" si="5" ref="GK6:GK12">SUM(FX6*5,FY6*4,FZ6*3,GA6*2,GG6)/(FW6-GI6)</f>
        <v>#REF!</v>
      </c>
      <c r="GL6" s="363"/>
      <c r="GM6" s="374"/>
      <c r="GN6" s="849"/>
      <c r="GO6" s="852"/>
      <c r="GP6" s="380">
        <f t="shared" si="0"/>
        <v>0</v>
      </c>
      <c r="GQ6" s="380">
        <f t="shared" si="0"/>
        <v>0</v>
      </c>
      <c r="GR6" s="380">
        <f>GP6+GQ6</f>
        <v>0</v>
      </c>
      <c r="GS6" s="380">
        <v>406</v>
      </c>
      <c r="GT6" s="520">
        <v>16</v>
      </c>
      <c r="GU6" s="381">
        <f>GS6+GT6</f>
        <v>422</v>
      </c>
      <c r="GV6" s="521">
        <v>21</v>
      </c>
      <c r="GW6" s="380"/>
      <c r="GX6" s="380"/>
      <c r="GY6" s="380"/>
      <c r="GZ6" s="522"/>
      <c r="HA6" s="380"/>
      <c r="HB6" s="380"/>
      <c r="HC6" s="380"/>
      <c r="HD6" s="380"/>
      <c r="HE6" s="380"/>
      <c r="HF6" s="380"/>
      <c r="HG6" s="380"/>
      <c r="HH6" s="363"/>
      <c r="HI6" s="363"/>
      <c r="HJ6" s="363"/>
      <c r="HK6" s="363"/>
      <c r="HL6" s="363"/>
      <c r="HM6" s="363"/>
      <c r="HN6" s="363"/>
      <c r="HO6" s="363"/>
      <c r="HP6" s="363"/>
      <c r="HQ6" s="363"/>
      <c r="HR6" s="363"/>
      <c r="HS6" s="363"/>
      <c r="HT6" s="363"/>
      <c r="HU6" s="363"/>
      <c r="HV6" s="363"/>
      <c r="HW6" s="363"/>
    </row>
    <row r="7" spans="1:231" ht="17.25" customHeight="1" thickBot="1">
      <c r="A7" s="805"/>
      <c r="B7" s="894"/>
      <c r="C7" s="407" t="s">
        <v>44</v>
      </c>
      <c r="D7" s="435"/>
      <c r="E7" s="436"/>
      <c r="F7" s="437"/>
      <c r="G7" s="415">
        <f>SUM(E7:F7)</f>
        <v>0</v>
      </c>
      <c r="H7" s="432"/>
      <c r="I7" s="433"/>
      <c r="J7" s="433"/>
      <c r="K7" s="433"/>
      <c r="L7" s="417">
        <f>SUM(H7:K7)</f>
        <v>0</v>
      </c>
      <c r="M7" s="419">
        <f>IF(G7&lt;&gt;0,L7/G7*100,"")</f>
      </c>
      <c r="N7" s="432"/>
      <c r="O7" s="433"/>
      <c r="P7" s="433"/>
      <c r="Q7" s="422">
        <f>SUM(N7:P7)</f>
        <v>0</v>
      </c>
      <c r="R7" s="418">
        <f>IF(G7&lt;&gt;0,Q7/G7*100,"")</f>
      </c>
      <c r="S7" s="438">
        <f>IF(G7&lt;&gt;0,SUM(G7,-(L7+Q7)),"")</f>
      </c>
      <c r="T7" s="418">
        <f>IF(G7&lt;&gt;0,S7/G7*100,"")</f>
      </c>
      <c r="U7" s="424">
        <f>IF(G7&lt;&gt;0,SUM(H7*5,I7*4,J7*3,K7*2,Q7)/(G7),"")</f>
      </c>
      <c r="V7" s="412" t="s">
        <v>208</v>
      </c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504"/>
      <c r="DK7" s="363"/>
      <c r="DL7" s="363"/>
      <c r="DM7" s="841"/>
      <c r="DN7" s="841"/>
      <c r="DO7" s="843"/>
      <c r="DP7" s="550" t="s">
        <v>24</v>
      </c>
      <c r="DQ7" s="551" t="s">
        <v>25</v>
      </c>
      <c r="DR7" s="552" t="s">
        <v>26</v>
      </c>
      <c r="DS7" s="551" t="s">
        <v>173</v>
      </c>
      <c r="DT7" s="551" t="s">
        <v>174</v>
      </c>
      <c r="DU7" s="551" t="s">
        <v>175</v>
      </c>
      <c r="DV7" s="553" t="s">
        <v>176</v>
      </c>
      <c r="DW7" s="554" t="s">
        <v>26</v>
      </c>
      <c r="DX7" s="555" t="s">
        <v>28</v>
      </c>
      <c r="DY7" s="550" t="s">
        <v>29</v>
      </c>
      <c r="DZ7" s="551" t="s">
        <v>30</v>
      </c>
      <c r="EA7" s="551" t="s">
        <v>31</v>
      </c>
      <c r="EB7" s="551" t="s">
        <v>143</v>
      </c>
      <c r="EC7" s="552" t="s">
        <v>28</v>
      </c>
      <c r="ED7" s="550" t="s">
        <v>144</v>
      </c>
      <c r="EE7" s="552" t="s">
        <v>28</v>
      </c>
      <c r="EF7" s="556" t="s">
        <v>177</v>
      </c>
      <c r="EG7" s="363"/>
      <c r="EH7" s="856"/>
      <c r="EI7" s="859"/>
      <c r="EJ7" s="557" t="s">
        <v>181</v>
      </c>
      <c r="EK7" s="557" t="s">
        <v>182</v>
      </c>
      <c r="EL7" s="558" t="s">
        <v>142</v>
      </c>
      <c r="EM7" s="559" t="s">
        <v>183</v>
      </c>
      <c r="EN7" s="560" t="s">
        <v>184</v>
      </c>
      <c r="EO7" s="561" t="s">
        <v>185</v>
      </c>
      <c r="EP7" s="562" t="s">
        <v>186</v>
      </c>
      <c r="EQ7" s="563" t="s">
        <v>187</v>
      </c>
      <c r="ER7" s="563" t="s">
        <v>188</v>
      </c>
      <c r="ES7" s="557" t="s">
        <v>189</v>
      </c>
      <c r="ET7" s="561" t="s">
        <v>190</v>
      </c>
      <c r="EU7" s="564" t="s">
        <v>191</v>
      </c>
      <c r="EV7" s="564" t="s">
        <v>192</v>
      </c>
      <c r="EW7" s="564" t="s">
        <v>193</v>
      </c>
      <c r="EX7" s="564" t="s">
        <v>194</v>
      </c>
      <c r="EY7" s="565" t="s">
        <v>195</v>
      </c>
      <c r="EZ7" s="561" t="s">
        <v>196</v>
      </c>
      <c r="FA7" s="363"/>
      <c r="FB7" s="902"/>
      <c r="FC7" s="903"/>
      <c r="FD7" s="904"/>
      <c r="FE7" s="904"/>
      <c r="FF7" s="905"/>
      <c r="FG7" s="903"/>
      <c r="FH7" s="904"/>
      <c r="FI7" s="905"/>
      <c r="FJ7" s="904"/>
      <c r="FK7" s="906"/>
      <c r="FL7" s="888"/>
      <c r="FM7" s="834" t="e">
        <f>ABS(FL7*100/FK7)</f>
        <v>#DIV/0!</v>
      </c>
      <c r="FN7" s="836"/>
      <c r="FO7" s="838" t="e">
        <f>ABS(FL7*100/FN7)</f>
        <v>#DIV/0!</v>
      </c>
      <c r="FP7" s="363"/>
      <c r="FQ7" s="363"/>
      <c r="FR7" s="566" t="s">
        <v>197</v>
      </c>
      <c r="FS7" s="567"/>
      <c r="FT7" s="568" t="e">
        <f>SUM(#REF!,#REF!)</f>
        <v>#REF!</v>
      </c>
      <c r="FU7" s="569" t="e">
        <f>SUM(#REF!,#REF!)</f>
        <v>#REF!</v>
      </c>
      <c r="FV7" s="570" t="e">
        <f>SUM(#REF!,#REF!)</f>
        <v>#REF!</v>
      </c>
      <c r="FW7" s="544" t="e">
        <f t="shared" si="1"/>
        <v>#REF!</v>
      </c>
      <c r="FX7" s="571" t="e">
        <f>SUM(#REF!,#REF!)</f>
        <v>#REF!</v>
      </c>
      <c r="FY7" s="571" t="e">
        <f>SUM(#REF!,#REF!)</f>
        <v>#REF!</v>
      </c>
      <c r="FZ7" s="571" t="e">
        <f>SUM(#REF!,#REF!)</f>
        <v>#REF!</v>
      </c>
      <c r="GA7" s="571" t="e">
        <f>SUM(#REF!,#REF!)</f>
        <v>#REF!</v>
      </c>
      <c r="GB7" s="571" t="e">
        <f>SUM(FX7:GA7)</f>
        <v>#REF!</v>
      </c>
      <c r="GC7" s="547" t="e">
        <f t="shared" si="2"/>
        <v>#REF!</v>
      </c>
      <c r="GD7" s="572" t="e">
        <f>SUM(#REF!,#REF!)</f>
        <v>#REF!</v>
      </c>
      <c r="GE7" s="572" t="e">
        <f>SUM(#REF!,#REF!)</f>
        <v>#REF!</v>
      </c>
      <c r="GF7" s="572" t="e">
        <f>SUM(#REF!,#REF!)</f>
        <v>#REF!</v>
      </c>
      <c r="GG7" s="570" t="e">
        <f>SUM(GD7:GF7)</f>
        <v>#REF!</v>
      </c>
      <c r="GH7" s="547" t="e">
        <f t="shared" si="3"/>
        <v>#REF!</v>
      </c>
      <c r="GI7" s="571" t="e">
        <f>SUM(FW7,-(GB7+GG7))</f>
        <v>#REF!</v>
      </c>
      <c r="GJ7" s="573" t="e">
        <f t="shared" si="4"/>
        <v>#REF!</v>
      </c>
      <c r="GK7" s="574" t="e">
        <f t="shared" si="5"/>
        <v>#REF!</v>
      </c>
      <c r="GL7" s="363"/>
      <c r="GM7" s="374"/>
      <c r="GN7" s="850"/>
      <c r="GO7" s="853"/>
      <c r="GP7" s="380">
        <f t="shared" si="0"/>
        <v>0</v>
      </c>
      <c r="GQ7" s="380">
        <f t="shared" si="0"/>
        <v>0</v>
      </c>
      <c r="GR7" s="380">
        <f>GP7+GQ7</f>
        <v>0</v>
      </c>
      <c r="GS7" s="380">
        <v>282</v>
      </c>
      <c r="GT7" s="520">
        <v>43</v>
      </c>
      <c r="GU7" s="381">
        <f>GS7+GT7</f>
        <v>325</v>
      </c>
      <c r="GV7" s="521">
        <v>19</v>
      </c>
      <c r="GW7" s="380"/>
      <c r="GX7" s="380">
        <v>1</v>
      </c>
      <c r="GY7" s="380"/>
      <c r="GZ7" s="522"/>
      <c r="HA7" s="380"/>
      <c r="HB7" s="380">
        <v>1</v>
      </c>
      <c r="HC7" s="380"/>
      <c r="HD7" s="380"/>
      <c r="HE7" s="380"/>
      <c r="HF7" s="380"/>
      <c r="HG7" s="380"/>
      <c r="HH7" s="363"/>
      <c r="HI7" s="363"/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</row>
    <row r="8" spans="1:231" ht="15.75" thickBot="1">
      <c r="A8" s="392"/>
      <c r="B8" s="393" t="s">
        <v>46</v>
      </c>
      <c r="C8" s="394"/>
      <c r="D8" s="408">
        <f aca="true" t="shared" si="6" ref="D8:L8">SUM(D4:D7)</f>
        <v>0</v>
      </c>
      <c r="E8" s="409">
        <f t="shared" si="6"/>
        <v>0</v>
      </c>
      <c r="F8" s="410">
        <f t="shared" si="6"/>
        <v>0</v>
      </c>
      <c r="G8" s="416">
        <f t="shared" si="6"/>
        <v>0</v>
      </c>
      <c r="H8" s="409">
        <f t="shared" si="6"/>
        <v>0</v>
      </c>
      <c r="I8" s="410">
        <f t="shared" si="6"/>
        <v>0</v>
      </c>
      <c r="J8" s="410">
        <f t="shared" si="6"/>
        <v>0</v>
      </c>
      <c r="K8" s="410">
        <f t="shared" si="6"/>
        <v>0</v>
      </c>
      <c r="L8" s="420">
        <f t="shared" si="6"/>
        <v>0</v>
      </c>
      <c r="M8" s="421">
        <f>IF(G8&lt;&gt;0,L8/G8*100,"")</f>
      </c>
      <c r="N8" s="409">
        <f>SUM(N4:N7)</f>
        <v>0</v>
      </c>
      <c r="O8" s="410">
        <f>SUM(O4:O7)</f>
        <v>0</v>
      </c>
      <c r="P8" s="410">
        <f>SUM(P4:P7)</f>
        <v>0</v>
      </c>
      <c r="Q8" s="423">
        <f>SUM(Q4:Q7)</f>
        <v>0</v>
      </c>
      <c r="R8" s="421">
        <f>IF(G8&lt;&gt;0,Q8/G8*100,"")</f>
      </c>
      <c r="S8" s="411">
        <f>SUM(S4:S7)</f>
        <v>0</v>
      </c>
      <c r="T8" s="421">
        <f>IF(G8&lt;&gt;0,S8/G8*100,"")</f>
      </c>
      <c r="U8" s="425">
        <f>IF(G8&lt;&gt;0,SUM(H8*5,I8*4,J8*3,K8*2,Q8)/(G8),"")</f>
      </c>
      <c r="V8" s="412" t="s">
        <v>209</v>
      </c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5"/>
      <c r="DH8" s="385"/>
      <c r="DI8" s="385"/>
      <c r="DJ8" s="575"/>
      <c r="DK8" s="363"/>
      <c r="DL8" s="363"/>
      <c r="DM8" s="909" t="s">
        <v>198</v>
      </c>
      <c r="DN8" s="576" t="s">
        <v>38</v>
      </c>
      <c r="DO8" s="577"/>
      <c r="DP8" s="578"/>
      <c r="DQ8" s="579"/>
      <c r="DR8" s="580">
        <f>SUM(DP8:DQ8)</f>
        <v>0</v>
      </c>
      <c r="DS8" s="579"/>
      <c r="DT8" s="579"/>
      <c r="DU8" s="579"/>
      <c r="DV8" s="579"/>
      <c r="DW8" s="581">
        <f>SUM(DS8:DV8)</f>
        <v>0</v>
      </c>
      <c r="DX8" s="582" t="e">
        <f>PRODUCT(DW8/DR8,100)</f>
        <v>#DIV/0!</v>
      </c>
      <c r="DY8" s="578"/>
      <c r="DZ8" s="579"/>
      <c r="EA8" s="579"/>
      <c r="EB8" s="579">
        <f>SUM(DY8:EA8)</f>
        <v>0</v>
      </c>
      <c r="EC8" s="583" t="e">
        <f>PRODUCT(EB8/DR8,100)</f>
        <v>#DIV/0!</v>
      </c>
      <c r="ED8" s="578">
        <f>SUM(DR8,-(DW8+EB8))</f>
        <v>0</v>
      </c>
      <c r="EE8" s="583" t="e">
        <f>PRODUCT(ED8/DR8,100)</f>
        <v>#DIV/0!</v>
      </c>
      <c r="EF8" s="584" t="e">
        <f>SUM(DS8*5,DT8*4,DU8*3,DV8*2,EB8)/(DR8-ED8)</f>
        <v>#DIV/0!</v>
      </c>
      <c r="EG8" s="363"/>
      <c r="EH8" s="370" t="s">
        <v>199</v>
      </c>
      <c r="EI8" s="585">
        <v>7</v>
      </c>
      <c r="EJ8" s="586">
        <v>121</v>
      </c>
      <c r="EK8" s="586">
        <v>64</v>
      </c>
      <c r="EL8" s="587">
        <f>SUM(EJ8:EK8)</f>
        <v>185</v>
      </c>
      <c r="EM8" s="585">
        <v>5457</v>
      </c>
      <c r="EN8" s="586">
        <v>1130</v>
      </c>
      <c r="EO8" s="588">
        <f>SUM(EM8:EN8)</f>
        <v>6587</v>
      </c>
      <c r="EP8" s="589">
        <v>131</v>
      </c>
      <c r="EQ8" s="590">
        <v>26</v>
      </c>
      <c r="ER8" s="591">
        <v>22</v>
      </c>
      <c r="ES8" s="590">
        <v>6</v>
      </c>
      <c r="ET8" s="592"/>
      <c r="EU8" s="593">
        <v>26</v>
      </c>
      <c r="EV8" s="594">
        <v>22</v>
      </c>
      <c r="EW8" s="595">
        <v>6</v>
      </c>
      <c r="EX8" s="596"/>
      <c r="EY8" s="597"/>
      <c r="EZ8" s="598"/>
      <c r="FA8" s="363"/>
      <c r="FB8" s="881"/>
      <c r="FC8" s="885"/>
      <c r="FD8" s="886"/>
      <c r="FE8" s="886"/>
      <c r="FF8" s="887"/>
      <c r="FG8" s="885"/>
      <c r="FH8" s="886"/>
      <c r="FI8" s="887"/>
      <c r="FJ8" s="886"/>
      <c r="FK8" s="897"/>
      <c r="FL8" s="889"/>
      <c r="FM8" s="834"/>
      <c r="FN8" s="836"/>
      <c r="FO8" s="838"/>
      <c r="FP8" s="363"/>
      <c r="FQ8" s="363"/>
      <c r="FR8" s="599" t="s">
        <v>200</v>
      </c>
      <c r="FS8" s="600"/>
      <c r="FT8" s="601" t="e">
        <f>SUM(#REF!,#REF!,#REF!)</f>
        <v>#REF!</v>
      </c>
      <c r="FU8" s="602" t="e">
        <f>SUM(#REF!,#REF!,#REF!)</f>
        <v>#REF!</v>
      </c>
      <c r="FV8" s="603" t="e">
        <f>SUM(#REF!,#REF!,#REF!)</f>
        <v>#REF!</v>
      </c>
      <c r="FW8" s="604" t="e">
        <f t="shared" si="1"/>
        <v>#REF!</v>
      </c>
      <c r="FX8" s="605" t="e">
        <f>SUM(#REF!,#REF!,#REF!)</f>
        <v>#REF!</v>
      </c>
      <c r="FY8" s="606" t="e">
        <f>SUM(#REF!,#REF!,#REF!)</f>
        <v>#REF!</v>
      </c>
      <c r="FZ8" s="606" t="e">
        <f>SUM(#REF!,#REF!,#REF!)</f>
        <v>#REF!</v>
      </c>
      <c r="GA8" s="606" t="e">
        <f>SUM(#REF!,#REF!,#REF!)</f>
        <v>#REF!</v>
      </c>
      <c r="GB8" s="607" t="e">
        <f>SUM(FX8:GA8)</f>
        <v>#REF!</v>
      </c>
      <c r="GC8" s="608" t="e">
        <f t="shared" si="2"/>
        <v>#REF!</v>
      </c>
      <c r="GD8" s="606" t="e">
        <f>SUM(#REF!,#REF!,#REF!)</f>
        <v>#REF!</v>
      </c>
      <c r="GE8" s="606" t="e">
        <f>SUM(#REF!,#REF!,#REF!)</f>
        <v>#REF!</v>
      </c>
      <c r="GF8" s="606" t="e">
        <f>SUM(#REF!,#REF!,#REF!)</f>
        <v>#REF!</v>
      </c>
      <c r="GG8" s="607" t="e">
        <f>SUM(GD8:GF8)</f>
        <v>#REF!</v>
      </c>
      <c r="GH8" s="609" t="e">
        <f t="shared" si="3"/>
        <v>#REF!</v>
      </c>
      <c r="GI8" s="605" t="e">
        <f>SUM(FW8,-(GB8+GG8))</f>
        <v>#REF!</v>
      </c>
      <c r="GJ8" s="610" t="e">
        <f t="shared" si="4"/>
        <v>#REF!</v>
      </c>
      <c r="GK8" s="574" t="e">
        <f t="shared" si="5"/>
        <v>#REF!</v>
      </c>
      <c r="GL8" s="363"/>
      <c r="GM8" s="374"/>
      <c r="GN8" s="386"/>
      <c r="GO8" s="387" t="s">
        <v>46</v>
      </c>
      <c r="GP8" s="388">
        <f aca="true" t="shared" si="7" ref="GP8:HG8">SUM(GP4:GP7)</f>
        <v>0</v>
      </c>
      <c r="GQ8" s="388">
        <f t="shared" si="7"/>
        <v>0</v>
      </c>
      <c r="GR8" s="388">
        <f t="shared" si="7"/>
        <v>0</v>
      </c>
      <c r="GS8" s="388">
        <f t="shared" si="7"/>
        <v>1124</v>
      </c>
      <c r="GT8" s="388">
        <f t="shared" si="7"/>
        <v>65</v>
      </c>
      <c r="GU8" s="388">
        <f t="shared" si="7"/>
        <v>1189</v>
      </c>
      <c r="GV8" s="388">
        <f t="shared" si="7"/>
        <v>57</v>
      </c>
      <c r="GW8" s="388">
        <f t="shared" si="7"/>
        <v>0</v>
      </c>
      <c r="GX8" s="388">
        <f t="shared" si="7"/>
        <v>1</v>
      </c>
      <c r="GY8" s="388">
        <f t="shared" si="7"/>
        <v>0</v>
      </c>
      <c r="GZ8" s="388">
        <f t="shared" si="7"/>
        <v>0</v>
      </c>
      <c r="HA8" s="388">
        <f t="shared" si="7"/>
        <v>0</v>
      </c>
      <c r="HB8" s="388">
        <f t="shared" si="7"/>
        <v>1</v>
      </c>
      <c r="HC8" s="388">
        <f t="shared" si="7"/>
        <v>0</v>
      </c>
      <c r="HD8" s="388">
        <f t="shared" si="7"/>
        <v>0</v>
      </c>
      <c r="HE8" s="388">
        <f t="shared" si="7"/>
        <v>0</v>
      </c>
      <c r="HF8" s="388">
        <f t="shared" si="7"/>
        <v>0</v>
      </c>
      <c r="HG8" s="388">
        <f t="shared" si="7"/>
        <v>0</v>
      </c>
      <c r="HH8" s="363"/>
      <c r="HI8" s="363"/>
      <c r="HJ8" s="363"/>
      <c r="HK8" s="363"/>
      <c r="HL8" s="363"/>
      <c r="HM8" s="363"/>
      <c r="HN8" s="363"/>
      <c r="HO8" s="363"/>
      <c r="HP8" s="363"/>
      <c r="HQ8" s="363"/>
      <c r="HR8" s="363"/>
      <c r="HS8" s="363"/>
      <c r="HT8" s="363"/>
      <c r="HU8" s="363"/>
      <c r="HV8" s="363"/>
      <c r="HW8" s="363"/>
    </row>
    <row r="9" spans="1:231" ht="15.75" thickBot="1">
      <c r="A9" s="487"/>
      <c r="B9" s="488"/>
      <c r="C9" s="365"/>
      <c r="D9" s="389"/>
      <c r="E9" s="389"/>
      <c r="F9" s="389"/>
      <c r="G9" s="389"/>
      <c r="H9" s="389"/>
      <c r="I9" s="389"/>
      <c r="J9" s="389"/>
      <c r="K9" s="389"/>
      <c r="L9" s="389"/>
      <c r="M9" s="369"/>
      <c r="N9" s="389"/>
      <c r="O9" s="389"/>
      <c r="P9" s="389"/>
      <c r="Q9" s="389"/>
      <c r="R9" s="390"/>
      <c r="S9" s="391"/>
      <c r="T9" s="390"/>
      <c r="U9" s="367"/>
      <c r="V9" s="367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504"/>
      <c r="DK9" s="363"/>
      <c r="DL9" s="363"/>
      <c r="DM9" s="910"/>
      <c r="DN9" s="368" t="s">
        <v>40</v>
      </c>
      <c r="DO9" s="611"/>
      <c r="DP9" s="578"/>
      <c r="DQ9" s="579"/>
      <c r="DR9" s="580">
        <f>SUM(DP9:DQ9)</f>
        <v>0</v>
      </c>
      <c r="DS9" s="579"/>
      <c r="DT9" s="579"/>
      <c r="DU9" s="579"/>
      <c r="DV9" s="579"/>
      <c r="DW9" s="581">
        <f>SUM(DS9:DV9)</f>
        <v>0</v>
      </c>
      <c r="DX9" s="582" t="e">
        <f>PRODUCT(DW9/DR9,100)</f>
        <v>#DIV/0!</v>
      </c>
      <c r="DY9" s="578"/>
      <c r="DZ9" s="579"/>
      <c r="EA9" s="579"/>
      <c r="EB9" s="579">
        <f>SUM(DY9:EA9)</f>
        <v>0</v>
      </c>
      <c r="EC9" s="583" t="e">
        <f>PRODUCT(EB9/DR9,100)</f>
        <v>#DIV/0!</v>
      </c>
      <c r="ED9" s="578">
        <f>SUM(DR9,-(DW9+EB9))</f>
        <v>0</v>
      </c>
      <c r="EE9" s="583" t="e">
        <f>PRODUCT(ED9/DR9,100)</f>
        <v>#DIV/0!</v>
      </c>
      <c r="EF9" s="584" t="e">
        <f>SUM(DS9*5,DT9*4,DU9*3,DV9*2,EB9)/(DR9-ED9)</f>
        <v>#DIV/0!</v>
      </c>
      <c r="EG9" s="363"/>
      <c r="EH9" s="612" t="s">
        <v>202</v>
      </c>
      <c r="EI9" s="613">
        <v>5</v>
      </c>
      <c r="EJ9" s="614">
        <v>89</v>
      </c>
      <c r="EK9" s="614">
        <v>42</v>
      </c>
      <c r="EL9" s="587">
        <f>SUM(EJ9:EK9)</f>
        <v>131</v>
      </c>
      <c r="EM9" s="615">
        <v>3224</v>
      </c>
      <c r="EN9" s="616">
        <v>1262</v>
      </c>
      <c r="EO9" s="588">
        <f>SUM(EM9:EN9)</f>
        <v>4486</v>
      </c>
      <c r="EP9" s="617">
        <v>91</v>
      </c>
      <c r="EQ9" s="618">
        <v>22</v>
      </c>
      <c r="ER9" s="619">
        <v>18</v>
      </c>
      <c r="ES9" s="618"/>
      <c r="ET9" s="620"/>
      <c r="EU9" s="621">
        <v>22</v>
      </c>
      <c r="EV9" s="622">
        <v>18</v>
      </c>
      <c r="EW9" s="623"/>
      <c r="EX9" s="624"/>
      <c r="EY9" s="616"/>
      <c r="EZ9" s="625"/>
      <c r="FA9" s="363"/>
      <c r="FB9" s="902"/>
      <c r="FC9" s="903"/>
      <c r="FD9" s="904"/>
      <c r="FE9" s="904"/>
      <c r="FF9" s="905"/>
      <c r="FG9" s="903"/>
      <c r="FH9" s="904"/>
      <c r="FI9" s="905"/>
      <c r="FJ9" s="904"/>
      <c r="FK9" s="906"/>
      <c r="FL9" s="888"/>
      <c r="FM9" s="834" t="e">
        <f>ABS(FL9*100/FK9)</f>
        <v>#DIV/0!</v>
      </c>
      <c r="FN9" s="836"/>
      <c r="FO9" s="838" t="e">
        <f>ABS(FL9*100/FN9)</f>
        <v>#DIV/0!</v>
      </c>
      <c r="FP9" s="363"/>
      <c r="FQ9" s="363"/>
      <c r="FR9" s="626" t="s">
        <v>203</v>
      </c>
      <c r="FS9" s="627"/>
      <c r="FT9" s="628" t="e">
        <f>SUM(#REF!)</f>
        <v>#REF!</v>
      </c>
      <c r="FU9" s="629" t="e">
        <f>SUM(#REF!)</f>
        <v>#REF!</v>
      </c>
      <c r="FV9" s="630" t="e">
        <f>SUM(#REF!)</f>
        <v>#REF!</v>
      </c>
      <c r="FW9" s="631" t="e">
        <f t="shared" si="1"/>
        <v>#REF!</v>
      </c>
      <c r="FX9" s="632" t="e">
        <f>SUM(#REF!)</f>
        <v>#REF!</v>
      </c>
      <c r="FY9" s="632" t="e">
        <f>SUM(#REF!)</f>
        <v>#REF!</v>
      </c>
      <c r="FZ9" s="632" t="e">
        <f>SUM(#REF!)</f>
        <v>#REF!</v>
      </c>
      <c r="GA9" s="632" t="e">
        <f>SUM(#REF!)</f>
        <v>#REF!</v>
      </c>
      <c r="GB9" s="633" t="e">
        <f>SUM(FX9:GA9)</f>
        <v>#REF!</v>
      </c>
      <c r="GC9" s="634" t="e">
        <f t="shared" si="2"/>
        <v>#REF!</v>
      </c>
      <c r="GD9" s="635" t="e">
        <f>SUM(#REF!)</f>
        <v>#REF!</v>
      </c>
      <c r="GE9" s="632" t="e">
        <f>SUM(#REF!)</f>
        <v>#REF!</v>
      </c>
      <c r="GF9" s="632" t="e">
        <f>SUM(#REF!)</f>
        <v>#REF!</v>
      </c>
      <c r="GG9" s="633" t="e">
        <f>SUM(GD9:GF9)</f>
        <v>#REF!</v>
      </c>
      <c r="GH9" s="636" t="e">
        <f t="shared" si="3"/>
        <v>#REF!</v>
      </c>
      <c r="GI9" s="632" t="e">
        <f>SUM(FW9,-(GB9+GG9))</f>
        <v>#REF!</v>
      </c>
      <c r="GJ9" s="637" t="e">
        <f t="shared" si="4"/>
        <v>#REF!</v>
      </c>
      <c r="GK9" s="638" t="e">
        <f t="shared" si="5"/>
        <v>#REF!</v>
      </c>
      <c r="GL9" s="363"/>
      <c r="GM9" s="374"/>
      <c r="GN9" s="848">
        <v>2</v>
      </c>
      <c r="GO9" s="912" t="s">
        <v>201</v>
      </c>
      <c r="GP9" s="380">
        <f>E9</f>
        <v>0</v>
      </c>
      <c r="GQ9" s="380">
        <f>F9</f>
        <v>0</v>
      </c>
      <c r="GR9" s="380">
        <f>GP9+GQ9</f>
        <v>0</v>
      </c>
      <c r="GS9" s="380">
        <v>1449</v>
      </c>
      <c r="GT9" s="520">
        <v>82</v>
      </c>
      <c r="GU9" s="381">
        <f>GS9+GT9</f>
        <v>1531</v>
      </c>
      <c r="GV9" s="521">
        <v>68</v>
      </c>
      <c r="GW9" s="380">
        <v>2</v>
      </c>
      <c r="GX9" s="380">
        <v>1</v>
      </c>
      <c r="GY9" s="380"/>
      <c r="GZ9" s="522"/>
      <c r="HA9" s="380">
        <v>2</v>
      </c>
      <c r="HB9" s="380">
        <v>1</v>
      </c>
      <c r="HC9" s="380"/>
      <c r="HD9" s="380"/>
      <c r="HE9" s="380"/>
      <c r="HF9" s="380"/>
      <c r="HG9" s="380"/>
      <c r="HH9" s="363"/>
      <c r="HI9" s="363"/>
      <c r="HJ9" s="363"/>
      <c r="HK9" s="363"/>
      <c r="HL9" s="363"/>
      <c r="HM9" s="363"/>
      <c r="HN9" s="363"/>
      <c r="HO9" s="363"/>
      <c r="HP9" s="363"/>
      <c r="HQ9" s="363"/>
      <c r="HR9" s="363"/>
      <c r="HS9" s="363"/>
      <c r="HT9" s="363"/>
      <c r="HU9" s="363"/>
      <c r="HV9" s="363"/>
      <c r="HW9" s="363"/>
    </row>
    <row r="10" spans="1:231" ht="15.75" thickBot="1">
      <c r="A10" s="487"/>
      <c r="B10" s="488"/>
      <c r="C10" s="365"/>
      <c r="D10" s="389"/>
      <c r="E10" s="389"/>
      <c r="F10" s="389"/>
      <c r="G10" s="389"/>
      <c r="H10" s="389"/>
      <c r="I10" s="389"/>
      <c r="J10" s="389"/>
      <c r="K10" s="389"/>
      <c r="L10" s="389"/>
      <c r="M10" s="369"/>
      <c r="N10" s="389"/>
      <c r="O10" s="389"/>
      <c r="P10" s="389"/>
      <c r="Q10" s="389"/>
      <c r="R10" s="390"/>
      <c r="S10" s="391"/>
      <c r="T10" s="390"/>
      <c r="U10" s="367"/>
      <c r="V10" s="367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504"/>
      <c r="DK10" s="363"/>
      <c r="DL10" s="363"/>
      <c r="DM10" s="910"/>
      <c r="DN10" s="639" t="s">
        <v>42</v>
      </c>
      <c r="DO10" s="640"/>
      <c r="DP10" s="578"/>
      <c r="DQ10" s="579"/>
      <c r="DR10" s="580">
        <f>SUM(DP10:DQ10)</f>
        <v>0</v>
      </c>
      <c r="DS10" s="579"/>
      <c r="DT10" s="579"/>
      <c r="DU10" s="579"/>
      <c r="DV10" s="579"/>
      <c r="DW10" s="581">
        <f>SUM(DS10:DV10)</f>
        <v>0</v>
      </c>
      <c r="DX10" s="582" t="e">
        <f>PRODUCT(DW10/DR10,100)</f>
        <v>#DIV/0!</v>
      </c>
      <c r="DY10" s="578"/>
      <c r="DZ10" s="579"/>
      <c r="EA10" s="579"/>
      <c r="EB10" s="579">
        <f>SUM(DY10:EA10)</f>
        <v>0</v>
      </c>
      <c r="EC10" s="583" t="e">
        <f>PRODUCT(EB10/DR10,100)</f>
        <v>#DIV/0!</v>
      </c>
      <c r="ED10" s="578">
        <f>SUM(DR10,-(DW10+EB10))</f>
        <v>0</v>
      </c>
      <c r="EE10" s="583" t="e">
        <f>PRODUCT(ED10/DR10,100)</f>
        <v>#DIV/0!</v>
      </c>
      <c r="EF10" s="584" t="e">
        <f>SUM(DS10*5,DT10*4,DU10*3,DV10*2,EB10)/(DR10-ED10)</f>
        <v>#DIV/0!</v>
      </c>
      <c r="EG10" s="363"/>
      <c r="EH10" s="612" t="s">
        <v>204</v>
      </c>
      <c r="EI10" s="613">
        <v>5</v>
      </c>
      <c r="EJ10" s="614">
        <v>77</v>
      </c>
      <c r="EK10" s="614">
        <v>50</v>
      </c>
      <c r="EL10" s="587">
        <f>SUM(EJ10:EK10)</f>
        <v>127</v>
      </c>
      <c r="EM10" s="615">
        <v>4859</v>
      </c>
      <c r="EN10" s="616">
        <v>1145</v>
      </c>
      <c r="EO10" s="588">
        <f>SUM(EM10:EN10)</f>
        <v>6004</v>
      </c>
      <c r="EP10" s="617">
        <v>27</v>
      </c>
      <c r="EQ10" s="618">
        <v>30</v>
      </c>
      <c r="ER10" s="619">
        <v>27</v>
      </c>
      <c r="ES10" s="618">
        <v>3</v>
      </c>
      <c r="ET10" s="620"/>
      <c r="EU10" s="621">
        <v>30</v>
      </c>
      <c r="EV10" s="622">
        <v>27</v>
      </c>
      <c r="EW10" s="623">
        <v>3</v>
      </c>
      <c r="EX10" s="624"/>
      <c r="EY10" s="616"/>
      <c r="EZ10" s="625"/>
      <c r="FA10" s="363"/>
      <c r="FB10" s="881"/>
      <c r="FC10" s="885"/>
      <c r="FD10" s="886"/>
      <c r="FE10" s="886"/>
      <c r="FF10" s="887"/>
      <c r="FG10" s="885"/>
      <c r="FH10" s="886"/>
      <c r="FI10" s="887"/>
      <c r="FJ10" s="886"/>
      <c r="FK10" s="897"/>
      <c r="FL10" s="889"/>
      <c r="FM10" s="834"/>
      <c r="FN10" s="836"/>
      <c r="FO10" s="838"/>
      <c r="FP10" s="363"/>
      <c r="FQ10" s="363"/>
      <c r="FR10" s="641" t="s">
        <v>205</v>
      </c>
      <c r="FS10" s="642"/>
      <c r="FT10" s="643" t="e">
        <f>SUM(#REF!,#REF!)</f>
        <v>#REF!</v>
      </c>
      <c r="FU10" s="644" t="e">
        <f>SUM(#REF!,#REF!)</f>
        <v>#REF!</v>
      </c>
      <c r="FV10" s="645" t="e">
        <f>SUM(#REF!,#REF!)</f>
        <v>#REF!</v>
      </c>
      <c r="FW10" s="646" t="e">
        <f t="shared" si="1"/>
        <v>#REF!</v>
      </c>
      <c r="FX10" s="647" t="e">
        <f>SUM(#REF!,#REF!)</f>
        <v>#REF!</v>
      </c>
      <c r="FY10" s="647" t="e">
        <f>SUM(#REF!,#REF!)</f>
        <v>#REF!</v>
      </c>
      <c r="FZ10" s="647" t="e">
        <f>SUM(#REF!,#REF!)</f>
        <v>#REF!</v>
      </c>
      <c r="GA10" s="647" t="e">
        <f>SUM(#REF!,#REF!)</f>
        <v>#REF!</v>
      </c>
      <c r="GB10" s="648" t="e">
        <f>SUM(FX10:GA10)</f>
        <v>#REF!</v>
      </c>
      <c r="GC10" s="649" t="e">
        <f t="shared" si="2"/>
        <v>#REF!</v>
      </c>
      <c r="GD10" s="650" t="e">
        <f>SUM(#REF!,#REF!)</f>
        <v>#REF!</v>
      </c>
      <c r="GE10" s="651" t="e">
        <f>SUM(#REF!,#REF!)</f>
        <v>#REF!</v>
      </c>
      <c r="GF10" s="652" t="e">
        <f>SUM(#REF!,#REF!)</f>
        <v>#REF!</v>
      </c>
      <c r="GG10" s="648" t="e">
        <f>SUM(GD10:GF10)</f>
        <v>#REF!</v>
      </c>
      <c r="GH10" s="653" t="e">
        <f t="shared" si="3"/>
        <v>#REF!</v>
      </c>
      <c r="GI10" s="647" t="e">
        <f>SUM(FW10,-(GB10+GG10))</f>
        <v>#REF!</v>
      </c>
      <c r="GJ10" s="654" t="e">
        <f t="shared" si="4"/>
        <v>#REF!</v>
      </c>
      <c r="GK10" s="655" t="e">
        <f t="shared" si="5"/>
        <v>#REF!</v>
      </c>
      <c r="GL10" s="363"/>
      <c r="GM10" s="374"/>
      <c r="GN10" s="849"/>
      <c r="GO10" s="913"/>
      <c r="GP10" s="380" t="e">
        <f>#REF!</f>
        <v>#REF!</v>
      </c>
      <c r="GQ10" s="380" t="e">
        <f>#REF!</f>
        <v>#REF!</v>
      </c>
      <c r="GR10" s="380" t="e">
        <f>GP10+GQ10</f>
        <v>#REF!</v>
      </c>
      <c r="GS10" s="380">
        <v>1690</v>
      </c>
      <c r="GT10" s="520">
        <v>55</v>
      </c>
      <c r="GU10" s="381">
        <f>GS10+GT10</f>
        <v>1745</v>
      </c>
      <c r="GV10" s="521">
        <v>71</v>
      </c>
      <c r="GW10" s="380"/>
      <c r="GX10" s="380">
        <v>1</v>
      </c>
      <c r="GY10" s="380"/>
      <c r="GZ10" s="522"/>
      <c r="HA10" s="380"/>
      <c r="HB10" s="380">
        <v>1</v>
      </c>
      <c r="HC10" s="380"/>
      <c r="HD10" s="380"/>
      <c r="HE10" s="380"/>
      <c r="HF10" s="380"/>
      <c r="HG10" s="380"/>
      <c r="HH10" s="363"/>
      <c r="HI10" s="363"/>
      <c r="HJ10" s="363"/>
      <c r="HK10" s="363"/>
      <c r="HL10" s="363"/>
      <c r="HM10" s="363"/>
      <c r="HN10" s="363"/>
      <c r="HO10" s="363"/>
      <c r="HP10" s="363"/>
      <c r="HQ10" s="363"/>
      <c r="HR10" s="363"/>
      <c r="HS10" s="363"/>
      <c r="HT10" s="363"/>
      <c r="HU10" s="363"/>
      <c r="HV10" s="363"/>
      <c r="HW10" s="363"/>
    </row>
    <row r="11" spans="1:231" ht="16.5" thickBot="1">
      <c r="A11" s="797" t="s">
        <v>211</v>
      </c>
      <c r="B11" s="797"/>
      <c r="C11" s="928" t="s">
        <v>213</v>
      </c>
      <c r="D11" s="928"/>
      <c r="E11" s="916" t="s">
        <v>218</v>
      </c>
      <c r="F11" s="916"/>
      <c r="G11" s="796" t="str">
        <f>$G$1</f>
        <v>na I. polugodištu</v>
      </c>
      <c r="H11" s="796"/>
      <c r="I11" s="796"/>
      <c r="J11" s="796" t="str">
        <f>$J$1</f>
        <v>2018/2019</v>
      </c>
      <c r="K11" s="796"/>
      <c r="L11" s="797" t="s">
        <v>127</v>
      </c>
      <c r="M11" s="797"/>
      <c r="N11" s="372"/>
      <c r="O11" s="372"/>
      <c r="P11" s="372"/>
      <c r="Q11" s="372"/>
      <c r="R11" s="372"/>
      <c r="S11" s="366"/>
      <c r="T11" s="366"/>
      <c r="U11" s="364"/>
      <c r="V11" s="367"/>
      <c r="W11" s="915"/>
      <c r="X11" s="396"/>
      <c r="Y11" s="397"/>
      <c r="Z11" s="397"/>
      <c r="AA11" s="397"/>
      <c r="AB11" s="398"/>
      <c r="AC11" s="398"/>
      <c r="AD11" s="398"/>
      <c r="AE11" s="398"/>
      <c r="AF11" s="398"/>
      <c r="AG11" s="39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504"/>
      <c r="DK11" s="363"/>
      <c r="DL11" s="363"/>
      <c r="DM11" s="911"/>
      <c r="DN11" s="656" t="s">
        <v>44</v>
      </c>
      <c r="DO11" s="640"/>
      <c r="DP11" s="578"/>
      <c r="DQ11" s="579"/>
      <c r="DR11" s="580">
        <f>SUM(DP11:DQ11)</f>
        <v>0</v>
      </c>
      <c r="DS11" s="578"/>
      <c r="DT11" s="579"/>
      <c r="DU11" s="579"/>
      <c r="DV11" s="579"/>
      <c r="DW11" s="581">
        <f>SUM(DS11:DV11)</f>
        <v>0</v>
      </c>
      <c r="DX11" s="657" t="e">
        <f>PRODUCT(DW11/DR11,100)</f>
        <v>#DIV/0!</v>
      </c>
      <c r="DY11" s="578"/>
      <c r="DZ11" s="579"/>
      <c r="EA11" s="579"/>
      <c r="EB11" s="579">
        <f>SUM(DY11:EA11)</f>
        <v>0</v>
      </c>
      <c r="EC11" s="583" t="e">
        <f>PRODUCT(EB11/DR11,100)</f>
        <v>#DIV/0!</v>
      </c>
      <c r="ED11" s="578">
        <f>SUM(DR11,-(DW11+EB11))</f>
        <v>0</v>
      </c>
      <c r="EE11" s="583" t="e">
        <f>PRODUCT(ED11/DR11,100)</f>
        <v>#DIV/0!</v>
      </c>
      <c r="EF11" s="584" t="e">
        <f>SUM(DS11*5,DT11*4,DU11*3,DV11*2,EB11)/(DR11-ED11)</f>
        <v>#DIV/0!</v>
      </c>
      <c r="EG11" s="363"/>
      <c r="EH11" s="658" t="s">
        <v>206</v>
      </c>
      <c r="EI11" s="659">
        <v>6</v>
      </c>
      <c r="EJ11" s="660">
        <v>114</v>
      </c>
      <c r="EK11" s="660">
        <v>35</v>
      </c>
      <c r="EL11" s="587">
        <v>149</v>
      </c>
      <c r="EM11" s="659">
        <v>3555</v>
      </c>
      <c r="EN11" s="660">
        <v>1412</v>
      </c>
      <c r="EO11" s="588">
        <v>4967</v>
      </c>
      <c r="EP11" s="661">
        <v>84</v>
      </c>
      <c r="EQ11" s="662">
        <v>34</v>
      </c>
      <c r="ER11" s="663">
        <v>27</v>
      </c>
      <c r="ES11" s="662">
        <v>4</v>
      </c>
      <c r="ET11" s="664"/>
      <c r="EU11" s="665">
        <v>34</v>
      </c>
      <c r="EV11" s="666">
        <v>27</v>
      </c>
      <c r="EW11" s="667">
        <v>4</v>
      </c>
      <c r="EX11" s="668"/>
      <c r="EY11" s="669"/>
      <c r="EZ11" s="669"/>
      <c r="FA11" s="363"/>
      <c r="FB11" s="902"/>
      <c r="FC11" s="903"/>
      <c r="FD11" s="904"/>
      <c r="FE11" s="904"/>
      <c r="FF11" s="905"/>
      <c r="FG11" s="903"/>
      <c r="FH11" s="904"/>
      <c r="FI11" s="905"/>
      <c r="FJ11" s="904"/>
      <c r="FK11" s="906"/>
      <c r="FL11" s="888"/>
      <c r="FM11" s="834" t="e">
        <f>ABS(FL11*100/FK11)</f>
        <v>#DIV/0!</v>
      </c>
      <c r="FN11" s="836"/>
      <c r="FO11" s="838" t="e">
        <f>ABS(FL11*100/FN11)</f>
        <v>#DIV/0!</v>
      </c>
      <c r="FP11" s="363"/>
      <c r="FQ11" s="363"/>
      <c r="FR11" s="670" t="s">
        <v>125</v>
      </c>
      <c r="FS11" s="671"/>
      <c r="FT11" s="672" t="e">
        <f>SUM(FT9:FT10)</f>
        <v>#REF!</v>
      </c>
      <c r="FU11" s="673" t="e">
        <f>SUM(FU9:FU10)</f>
        <v>#REF!</v>
      </c>
      <c r="FV11" s="674" t="e">
        <f>SUM(FV9:FV10)</f>
        <v>#REF!</v>
      </c>
      <c r="FW11" s="675" t="e">
        <f t="shared" si="1"/>
        <v>#REF!</v>
      </c>
      <c r="FX11" s="676" t="e">
        <f>SUM(FX9:FX10)</f>
        <v>#REF!</v>
      </c>
      <c r="FY11" s="676" t="e">
        <f>SUM(FY9:FY10)</f>
        <v>#REF!</v>
      </c>
      <c r="FZ11" s="676" t="e">
        <f>SUM(FZ9:FZ10)</f>
        <v>#REF!</v>
      </c>
      <c r="GA11" s="676" t="e">
        <f>SUM(GA9:GA10)</f>
        <v>#REF!</v>
      </c>
      <c r="GB11" s="676" t="e">
        <f>SUM(GB9:GB10)</f>
        <v>#REF!</v>
      </c>
      <c r="GC11" s="677" t="e">
        <f t="shared" si="2"/>
        <v>#REF!</v>
      </c>
      <c r="GD11" s="678" t="e">
        <f>SUM(GD9:GD10)</f>
        <v>#REF!</v>
      </c>
      <c r="GE11" s="676" t="e">
        <f>SUM(GE9:GE10)</f>
        <v>#REF!</v>
      </c>
      <c r="GF11" s="679" t="e">
        <f>SUM(GF9:GF10)</f>
        <v>#REF!</v>
      </c>
      <c r="GG11" s="680" t="e">
        <f>SUM(GG9:GG10)</f>
        <v>#REF!</v>
      </c>
      <c r="GH11" s="681" t="e">
        <f t="shared" si="3"/>
        <v>#REF!</v>
      </c>
      <c r="GI11" s="676" t="e">
        <f>SUM(GI9:GI10)</f>
        <v>#REF!</v>
      </c>
      <c r="GJ11" s="677" t="e">
        <f t="shared" si="4"/>
        <v>#REF!</v>
      </c>
      <c r="GK11" s="682" t="e">
        <f t="shared" si="5"/>
        <v>#REF!</v>
      </c>
      <c r="GL11" s="363"/>
      <c r="GM11" s="374"/>
      <c r="GN11" s="849"/>
      <c r="GO11" s="913"/>
      <c r="GP11" s="380" t="e">
        <f>#REF!</f>
        <v>#REF!</v>
      </c>
      <c r="GQ11" s="380" t="e">
        <f>#REF!</f>
        <v>#REF!</v>
      </c>
      <c r="GR11" s="380" t="e">
        <f>GP11+GQ11</f>
        <v>#REF!</v>
      </c>
      <c r="GS11" s="380">
        <v>1877</v>
      </c>
      <c r="GT11" s="520">
        <v>232</v>
      </c>
      <c r="GU11" s="381">
        <f>GS11+GT11</f>
        <v>2109</v>
      </c>
      <c r="GV11" s="521">
        <v>56</v>
      </c>
      <c r="GW11" s="380">
        <v>15</v>
      </c>
      <c r="GX11" s="380">
        <v>1</v>
      </c>
      <c r="GY11" s="380"/>
      <c r="GZ11" s="522"/>
      <c r="HA11" s="380">
        <v>15</v>
      </c>
      <c r="HB11" s="380">
        <v>1</v>
      </c>
      <c r="HC11" s="380"/>
      <c r="HD11" s="380"/>
      <c r="HE11" s="380"/>
      <c r="HF11" s="380"/>
      <c r="HG11" s="380"/>
      <c r="HH11" s="363"/>
      <c r="HI11" s="363"/>
      <c r="HJ11" s="363"/>
      <c r="HK11" s="363"/>
      <c r="HL11" s="363"/>
      <c r="HM11" s="363"/>
      <c r="HN11" s="363"/>
      <c r="HO11" s="363"/>
      <c r="HP11" s="363"/>
      <c r="HQ11" s="363"/>
      <c r="HR11" s="363"/>
      <c r="HS11" s="363"/>
      <c r="HT11" s="363"/>
      <c r="HU11" s="363"/>
      <c r="HV11" s="363"/>
      <c r="HW11" s="363"/>
    </row>
    <row r="12" spans="1:231" ht="15.75" thickBot="1">
      <c r="A12" s="844" t="s">
        <v>6</v>
      </c>
      <c r="B12" s="844" t="s">
        <v>7</v>
      </c>
      <c r="C12" s="844" t="s">
        <v>8</v>
      </c>
      <c r="D12" s="846" t="s">
        <v>9</v>
      </c>
      <c r="E12" s="798" t="s">
        <v>10</v>
      </c>
      <c r="F12" s="799"/>
      <c r="G12" s="800"/>
      <c r="H12" s="798" t="s">
        <v>20</v>
      </c>
      <c r="I12" s="799"/>
      <c r="J12" s="799"/>
      <c r="K12" s="799"/>
      <c r="L12" s="799"/>
      <c r="M12" s="800"/>
      <c r="N12" s="798" t="s">
        <v>22</v>
      </c>
      <c r="O12" s="799"/>
      <c r="P12" s="799"/>
      <c r="Q12" s="799"/>
      <c r="R12" s="800"/>
      <c r="S12" s="798" t="s">
        <v>129</v>
      </c>
      <c r="T12" s="800"/>
      <c r="U12" s="922" t="s">
        <v>14</v>
      </c>
      <c r="V12" s="367"/>
      <c r="W12" s="915"/>
      <c r="X12" s="396"/>
      <c r="Y12" s="397"/>
      <c r="Z12" s="397"/>
      <c r="AA12" s="397"/>
      <c r="AB12" s="398"/>
      <c r="AC12" s="398"/>
      <c r="AD12" s="398"/>
      <c r="AE12" s="398"/>
      <c r="AF12" s="398"/>
      <c r="AG12" s="39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504"/>
      <c r="DK12" s="363"/>
      <c r="DL12" s="363"/>
      <c r="DM12" s="683" t="s">
        <v>46</v>
      </c>
      <c r="DN12" s="684"/>
      <c r="DO12" s="684">
        <f>SUM(DO8:DO11)</f>
        <v>0</v>
      </c>
      <c r="DP12" s="685">
        <f>SUM(DP8:DP11)</f>
        <v>0</v>
      </c>
      <c r="DQ12" s="685">
        <f aca="true" t="shared" si="8" ref="DQ12:DV12">SUM(DQ8:DQ11)</f>
        <v>0</v>
      </c>
      <c r="DR12" s="685">
        <f>SUM(DR8:DR11)</f>
        <v>0</v>
      </c>
      <c r="DS12" s="686">
        <f>SUM(DS8:DS11)</f>
        <v>0</v>
      </c>
      <c r="DT12" s="685">
        <f t="shared" si="8"/>
        <v>0</v>
      </c>
      <c r="DU12" s="685">
        <f t="shared" si="8"/>
        <v>0</v>
      </c>
      <c r="DV12" s="685">
        <f t="shared" si="8"/>
        <v>0</v>
      </c>
      <c r="DW12" s="687">
        <f>SUM(DW8:DW11)</f>
        <v>0</v>
      </c>
      <c r="DX12" s="688" t="e">
        <f>PRODUCT(DW12/DR12,100)</f>
        <v>#DIV/0!</v>
      </c>
      <c r="DY12" s="686">
        <f>SUM(DY8:DY11)</f>
        <v>0</v>
      </c>
      <c r="DZ12" s="685">
        <f>SUM(DZ8:DZ11)</f>
        <v>0</v>
      </c>
      <c r="EA12" s="685">
        <f>SUM(EA8:EA11)</f>
        <v>0</v>
      </c>
      <c r="EB12" s="685">
        <f>SUM(EB8:EB11)</f>
        <v>0</v>
      </c>
      <c r="EC12" s="688" t="e">
        <f>PRODUCT(EB12/DR12,100)</f>
        <v>#DIV/0!</v>
      </c>
      <c r="ED12" s="686">
        <f>SUM(ED8:ED11)</f>
        <v>0</v>
      </c>
      <c r="EE12" s="688" t="e">
        <f>PRODUCT(ED12/DR12,100)</f>
        <v>#DIV/0!</v>
      </c>
      <c r="EF12" s="689" t="e">
        <f>SUM(DS12*5,DT12*4,DU12*3,DV12*2,EB12)/(DR12-ED12)</f>
        <v>#DIV/0!</v>
      </c>
      <c r="EG12" s="363"/>
      <c r="EH12" s="690" t="s">
        <v>64</v>
      </c>
      <c r="EI12" s="691">
        <f aca="true" t="shared" si="9" ref="EI12:EZ12">SUM(EI8:EI11)</f>
        <v>23</v>
      </c>
      <c r="EJ12" s="692">
        <f t="shared" si="9"/>
        <v>401</v>
      </c>
      <c r="EK12" s="692">
        <f t="shared" si="9"/>
        <v>191</v>
      </c>
      <c r="EL12" s="587">
        <f t="shared" si="9"/>
        <v>592</v>
      </c>
      <c r="EM12" s="691">
        <f t="shared" si="9"/>
        <v>17095</v>
      </c>
      <c r="EN12" s="692">
        <f t="shared" si="9"/>
        <v>4949</v>
      </c>
      <c r="EO12" s="588">
        <f t="shared" si="9"/>
        <v>22044</v>
      </c>
      <c r="EP12" s="693">
        <f t="shared" si="9"/>
        <v>333</v>
      </c>
      <c r="EQ12" s="693">
        <f t="shared" si="9"/>
        <v>112</v>
      </c>
      <c r="ER12" s="693">
        <f t="shared" si="9"/>
        <v>94</v>
      </c>
      <c r="ES12" s="693">
        <f t="shared" si="9"/>
        <v>13</v>
      </c>
      <c r="ET12" s="693">
        <f t="shared" si="9"/>
        <v>0</v>
      </c>
      <c r="EU12" s="693">
        <f t="shared" si="9"/>
        <v>112</v>
      </c>
      <c r="EV12" s="693">
        <f t="shared" si="9"/>
        <v>94</v>
      </c>
      <c r="EW12" s="694">
        <f t="shared" si="9"/>
        <v>13</v>
      </c>
      <c r="EX12" s="694">
        <f t="shared" si="9"/>
        <v>0</v>
      </c>
      <c r="EY12" s="694">
        <f t="shared" si="9"/>
        <v>0</v>
      </c>
      <c r="EZ12" s="694">
        <f t="shared" si="9"/>
        <v>0</v>
      </c>
      <c r="FA12" s="363"/>
      <c r="FB12" s="881"/>
      <c r="FC12" s="885"/>
      <c r="FD12" s="886"/>
      <c r="FE12" s="886"/>
      <c r="FF12" s="887"/>
      <c r="FG12" s="885"/>
      <c r="FH12" s="886"/>
      <c r="FI12" s="887"/>
      <c r="FJ12" s="886"/>
      <c r="FK12" s="897"/>
      <c r="FL12" s="889"/>
      <c r="FM12" s="834"/>
      <c r="FN12" s="836"/>
      <c r="FO12" s="838"/>
      <c r="FP12" s="363"/>
      <c r="FQ12" s="363"/>
      <c r="FR12" s="695" t="s">
        <v>207</v>
      </c>
      <c r="FS12" s="576"/>
      <c r="FT12" s="696" t="e">
        <f>SUM(#REF!)</f>
        <v>#REF!</v>
      </c>
      <c r="FU12" s="697" t="e">
        <f>SUM(#REF!)</f>
        <v>#REF!</v>
      </c>
      <c r="FV12" s="698" t="e">
        <f>SUM(#REF!)</f>
        <v>#REF!</v>
      </c>
      <c r="FW12" s="699" t="e">
        <f t="shared" si="1"/>
        <v>#REF!</v>
      </c>
      <c r="FX12" s="700" t="e">
        <f>SUM(#REF!)</f>
        <v>#REF!</v>
      </c>
      <c r="FY12" s="700" t="e">
        <f>SUM(#REF!)</f>
        <v>#REF!</v>
      </c>
      <c r="FZ12" s="700" t="e">
        <f>SUM(#REF!)</f>
        <v>#REF!</v>
      </c>
      <c r="GA12" s="700" t="e">
        <f>SUM(#REF!)</f>
        <v>#REF!</v>
      </c>
      <c r="GB12" s="701" t="e">
        <f>SUM(FX12:GA12)</f>
        <v>#REF!</v>
      </c>
      <c r="GC12" s="702" t="e">
        <f t="shared" si="2"/>
        <v>#REF!</v>
      </c>
      <c r="GD12" s="703" t="e">
        <f>SUM(#REF!)</f>
        <v>#REF!</v>
      </c>
      <c r="GE12" s="570" t="e">
        <f>SUM(#REF!)</f>
        <v>#REF!</v>
      </c>
      <c r="GF12" s="704" t="e">
        <f>SUM(#REF!)</f>
        <v>#REF!</v>
      </c>
      <c r="GG12" s="701" t="e">
        <f>SUM(GD12:GF12)</f>
        <v>#REF!</v>
      </c>
      <c r="GH12" s="547" t="e">
        <f t="shared" si="3"/>
        <v>#REF!</v>
      </c>
      <c r="GI12" s="705" t="e">
        <f>SUM(FW12,-(GB12+GG12))</f>
        <v>#REF!</v>
      </c>
      <c r="GJ12" s="706" t="e">
        <f t="shared" si="4"/>
        <v>#REF!</v>
      </c>
      <c r="GK12" s="707" t="e">
        <f t="shared" si="5"/>
        <v>#REF!</v>
      </c>
      <c r="GL12" s="363"/>
      <c r="GM12" s="374"/>
      <c r="GN12" s="850"/>
      <c r="GO12" s="914"/>
      <c r="GP12" s="380">
        <f>E10</f>
        <v>0</v>
      </c>
      <c r="GQ12" s="380">
        <f>F10</f>
        <v>0</v>
      </c>
      <c r="GR12" s="380">
        <f>GP12+GQ12</f>
        <v>0</v>
      </c>
      <c r="GS12" s="380">
        <v>1438</v>
      </c>
      <c r="GT12" s="520">
        <v>221</v>
      </c>
      <c r="GU12" s="381">
        <f>GS12+GT12</f>
        <v>1659</v>
      </c>
      <c r="GV12" s="521">
        <v>75</v>
      </c>
      <c r="GW12" s="380">
        <v>8</v>
      </c>
      <c r="GX12" s="380">
        <v>2</v>
      </c>
      <c r="GY12" s="380">
        <v>1</v>
      </c>
      <c r="GZ12" s="522"/>
      <c r="HA12" s="380">
        <v>8</v>
      </c>
      <c r="HB12" s="380">
        <v>2</v>
      </c>
      <c r="HC12" s="380">
        <v>1</v>
      </c>
      <c r="HD12" s="380"/>
      <c r="HE12" s="380"/>
      <c r="HF12" s="380"/>
      <c r="HG12" s="380"/>
      <c r="HH12" s="363"/>
      <c r="HI12" s="363"/>
      <c r="HJ12" s="363"/>
      <c r="HK12" s="363"/>
      <c r="HL12" s="363"/>
      <c r="HM12" s="363"/>
      <c r="HN12" s="363"/>
      <c r="HO12" s="363"/>
      <c r="HP12" s="363"/>
      <c r="HQ12" s="363"/>
      <c r="HR12" s="363"/>
      <c r="HS12" s="363"/>
      <c r="HT12" s="363"/>
      <c r="HU12" s="363"/>
      <c r="HV12" s="363"/>
      <c r="HW12" s="363"/>
    </row>
    <row r="13" spans="1:231" ht="60" customHeight="1" thickBot="1">
      <c r="A13" s="845"/>
      <c r="B13" s="845"/>
      <c r="C13" s="845"/>
      <c r="D13" s="847"/>
      <c r="E13" s="445" t="s">
        <v>24</v>
      </c>
      <c r="F13" s="446" t="s">
        <v>25</v>
      </c>
      <c r="G13" s="447" t="s">
        <v>26</v>
      </c>
      <c r="H13" s="448" t="s">
        <v>138</v>
      </c>
      <c r="I13" s="448" t="s">
        <v>139</v>
      </c>
      <c r="J13" s="448" t="s">
        <v>140</v>
      </c>
      <c r="K13" s="448" t="s">
        <v>141</v>
      </c>
      <c r="L13" s="449" t="s">
        <v>142</v>
      </c>
      <c r="M13" s="450" t="s">
        <v>28</v>
      </c>
      <c r="N13" s="445" t="s">
        <v>29</v>
      </c>
      <c r="O13" s="446" t="s">
        <v>30</v>
      </c>
      <c r="P13" s="446" t="s">
        <v>31</v>
      </c>
      <c r="Q13" s="446" t="s">
        <v>143</v>
      </c>
      <c r="R13" s="447" t="s">
        <v>28</v>
      </c>
      <c r="S13" s="445" t="s">
        <v>144</v>
      </c>
      <c r="T13" s="447" t="s">
        <v>28</v>
      </c>
      <c r="U13" s="923"/>
      <c r="V13" s="413" t="s">
        <v>126</v>
      </c>
      <c r="DJ13" s="363"/>
      <c r="DK13" s="363"/>
      <c r="DL13" s="363"/>
      <c r="DM13" s="363"/>
      <c r="DN13" s="363"/>
      <c r="DO13" s="363"/>
      <c r="DP13" s="363"/>
      <c r="DQ13" s="363"/>
      <c r="DR13" s="363"/>
      <c r="DS13" s="363"/>
      <c r="DT13" s="363"/>
      <c r="DU13" s="363"/>
      <c r="DV13" s="363"/>
      <c r="DW13" s="363"/>
      <c r="DX13" s="363"/>
      <c r="DY13" s="363"/>
      <c r="DZ13" s="363"/>
      <c r="EA13" s="363"/>
      <c r="EB13" s="363"/>
      <c r="EC13" s="363"/>
      <c r="ED13" s="363"/>
      <c r="EE13" s="363"/>
      <c r="EF13" s="363"/>
      <c r="EG13" s="363"/>
      <c r="EH13" s="363"/>
      <c r="EI13" s="363"/>
      <c r="EJ13" s="363"/>
      <c r="EK13" s="363"/>
      <c r="EL13" s="363"/>
      <c r="EM13" s="363"/>
      <c r="EN13" s="363"/>
      <c r="EO13" s="363"/>
      <c r="EP13" s="363"/>
      <c r="EQ13" s="363"/>
      <c r="ER13" s="363"/>
      <c r="ES13" s="363"/>
      <c r="ET13" s="363"/>
      <c r="EU13" s="363"/>
      <c r="EV13" s="363"/>
      <c r="EW13" s="363"/>
      <c r="EX13" s="363"/>
      <c r="EY13" s="363"/>
      <c r="EZ13" s="363"/>
      <c r="FA13" s="363"/>
      <c r="FB13" s="363"/>
      <c r="FC13" s="363"/>
      <c r="FD13" s="363"/>
      <c r="FE13" s="363"/>
      <c r="FF13" s="363"/>
      <c r="FG13" s="363"/>
      <c r="FH13" s="363"/>
      <c r="FI13" s="363"/>
      <c r="FJ13" s="363"/>
      <c r="FK13" s="363"/>
      <c r="FL13" s="363"/>
      <c r="FM13" s="363"/>
      <c r="FN13" s="363"/>
      <c r="FO13" s="363"/>
      <c r="FP13" s="363"/>
      <c r="FQ13" s="363"/>
      <c r="FR13" s="363"/>
      <c r="FS13" s="363"/>
      <c r="FT13" s="363"/>
      <c r="FU13" s="363"/>
      <c r="FV13" s="363"/>
      <c r="FW13" s="363"/>
      <c r="FX13" s="363"/>
      <c r="FY13" s="363"/>
      <c r="FZ13" s="363"/>
      <c r="GA13" s="363"/>
      <c r="GB13" s="363"/>
      <c r="GC13" s="363"/>
      <c r="GD13" s="363"/>
      <c r="GE13" s="363"/>
      <c r="GF13" s="363"/>
      <c r="GG13" s="363"/>
      <c r="GH13" s="363"/>
      <c r="GI13" s="363"/>
      <c r="GJ13" s="363"/>
      <c r="GK13" s="363"/>
      <c r="GL13" s="363"/>
      <c r="GM13" s="363"/>
      <c r="GN13" s="363"/>
      <c r="GO13" s="363"/>
      <c r="GP13" s="363"/>
      <c r="GQ13" s="363"/>
      <c r="GR13" s="363"/>
      <c r="GS13" s="363"/>
      <c r="GT13" s="363"/>
      <c r="GU13" s="363"/>
      <c r="GV13" s="363"/>
      <c r="GW13" s="363"/>
      <c r="GX13" s="363"/>
      <c r="GY13" s="363"/>
      <c r="GZ13" s="363"/>
      <c r="HA13" s="363"/>
      <c r="HB13" s="363"/>
      <c r="HC13" s="363"/>
      <c r="HD13" s="363"/>
      <c r="HE13" s="363"/>
      <c r="HF13" s="363"/>
      <c r="HG13" s="363"/>
      <c r="HH13" s="363"/>
      <c r="HI13" s="363"/>
      <c r="HJ13" s="363"/>
      <c r="HK13" s="363"/>
      <c r="HL13" s="363"/>
      <c r="HM13" s="363"/>
      <c r="HN13" s="363"/>
      <c r="HO13" s="363"/>
      <c r="HP13" s="363"/>
      <c r="HQ13" s="363"/>
      <c r="HR13" s="363"/>
      <c r="HS13" s="363"/>
      <c r="HT13" s="363"/>
      <c r="HU13" s="363"/>
      <c r="HV13" s="363"/>
      <c r="HW13" s="363"/>
    </row>
    <row r="14" spans="1:231" ht="15">
      <c r="A14" s="803">
        <v>1</v>
      </c>
      <c r="B14" s="892">
        <f>B4</f>
        <v>0</v>
      </c>
      <c r="C14" s="376" t="s">
        <v>38</v>
      </c>
      <c r="D14" s="431"/>
      <c r="E14" s="432"/>
      <c r="F14" s="433"/>
      <c r="G14" s="414">
        <f>SUM(E14:F14)</f>
        <v>0</v>
      </c>
      <c r="H14" s="433"/>
      <c r="I14" s="433"/>
      <c r="J14" s="433"/>
      <c r="K14" s="433"/>
      <c r="L14" s="417">
        <f>IF(G14&lt;&gt;0,SUM(H14:K14),"")</f>
      </c>
      <c r="M14" s="418">
        <f>IF(G14&lt;&gt;0,L14/G14*100,"")</f>
      </c>
      <c r="N14" s="432"/>
      <c r="O14" s="433"/>
      <c r="P14" s="433"/>
      <c r="Q14" s="422">
        <f>SUM(N14:P14)</f>
        <v>0</v>
      </c>
      <c r="R14" s="418">
        <f>IF(G14&lt;&gt;0,Q14/G14*100,"")</f>
      </c>
      <c r="S14" s="438">
        <f>IF(G14&lt;&gt;0,SUM(G14,-(L14+Q14)),"")</f>
      </c>
      <c r="T14" s="418">
        <f>IF(G14&lt;&gt;0,S14/G14*100,"")</f>
      </c>
      <c r="U14" s="424">
        <f>IF(G14&lt;&gt;0,SUM(H14*5,I14*4,J14*3,K14*2,Q14)/(G14),"")</f>
      </c>
      <c r="V14" s="413" t="s">
        <v>210</v>
      </c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  <c r="DX14" s="363"/>
      <c r="DY14" s="363"/>
      <c r="DZ14" s="363"/>
      <c r="EA14" s="363"/>
      <c r="EB14" s="363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  <c r="FL14" s="363"/>
      <c r="FM14" s="363"/>
      <c r="FN14" s="363"/>
      <c r="FO14" s="363"/>
      <c r="FP14" s="363"/>
      <c r="FQ14" s="363"/>
      <c r="FR14" s="363"/>
      <c r="FS14" s="363"/>
      <c r="FT14" s="363"/>
      <c r="FU14" s="363"/>
      <c r="FV14" s="363"/>
      <c r="FW14" s="363"/>
      <c r="FX14" s="363"/>
      <c r="FY14" s="363"/>
      <c r="FZ14" s="363"/>
      <c r="GA14" s="363"/>
      <c r="GB14" s="363"/>
      <c r="GC14" s="363"/>
      <c r="GD14" s="363"/>
      <c r="GE14" s="363"/>
      <c r="GF14" s="363"/>
      <c r="GG14" s="363"/>
      <c r="GH14" s="363"/>
      <c r="GI14" s="363"/>
      <c r="GJ14" s="363"/>
      <c r="GK14" s="363"/>
      <c r="GL14" s="363"/>
      <c r="GM14" s="363"/>
      <c r="GN14" s="363"/>
      <c r="GO14" s="363"/>
      <c r="GP14" s="363"/>
      <c r="GQ14" s="363"/>
      <c r="GR14" s="363"/>
      <c r="GS14" s="363"/>
      <c r="GT14" s="363"/>
      <c r="GU14" s="363"/>
      <c r="GV14" s="363"/>
      <c r="GW14" s="363"/>
      <c r="GX14" s="363"/>
      <c r="GY14" s="363"/>
      <c r="GZ14" s="363"/>
      <c r="HA14" s="363"/>
      <c r="HB14" s="363"/>
      <c r="HC14" s="363"/>
      <c r="HD14" s="363"/>
      <c r="HE14" s="363"/>
      <c r="HF14" s="363"/>
      <c r="HG14" s="363"/>
      <c r="HH14" s="363"/>
      <c r="HI14" s="363"/>
      <c r="HJ14" s="363"/>
      <c r="HK14" s="363"/>
      <c r="HL14" s="363"/>
      <c r="HM14" s="363"/>
      <c r="HN14" s="363"/>
      <c r="HO14" s="363"/>
      <c r="HP14" s="363"/>
      <c r="HQ14" s="363"/>
      <c r="HR14" s="363"/>
      <c r="HS14" s="363"/>
      <c r="HT14" s="363"/>
      <c r="HU14" s="363"/>
      <c r="HV14" s="363"/>
      <c r="HW14" s="363"/>
    </row>
    <row r="15" spans="1:231" ht="15">
      <c r="A15" s="804"/>
      <c r="B15" s="893"/>
      <c r="C15" s="382" t="s">
        <v>40</v>
      </c>
      <c r="D15" s="434"/>
      <c r="E15" s="432"/>
      <c r="F15" s="433"/>
      <c r="G15" s="414">
        <f>SUM(E15:F15)</f>
        <v>0</v>
      </c>
      <c r="H15" s="433"/>
      <c r="I15" s="433"/>
      <c r="J15" s="433"/>
      <c r="K15" s="433"/>
      <c r="L15" s="417">
        <f>SUM(H15:K15)</f>
        <v>0</v>
      </c>
      <c r="M15" s="418">
        <f>IF(G15&lt;&gt;0,L15/G15*100,"")</f>
      </c>
      <c r="N15" s="432"/>
      <c r="O15" s="433"/>
      <c r="P15" s="433"/>
      <c r="Q15" s="422">
        <f>SUM(N15:P15)</f>
        <v>0</v>
      </c>
      <c r="R15" s="418">
        <f>IF(G15&lt;&gt;0,Q15/G15*100,"")</f>
      </c>
      <c r="S15" s="438">
        <f>IF(G15&lt;&gt;0,SUM(G15,-(L15+Q15)),"")</f>
      </c>
      <c r="T15" s="418">
        <f>IF(G15&lt;&gt;0,S15/G15*100,"")</f>
      </c>
      <c r="U15" s="424">
        <f>IF(G15&lt;&gt;0,SUM(H15*5,I15*4,J15*3,K15*2,Q15)/(G15),"")</f>
      </c>
      <c r="DJ15" s="363"/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3"/>
      <c r="DW15" s="363"/>
      <c r="DX15" s="363"/>
      <c r="DY15" s="363"/>
      <c r="DZ15" s="363"/>
      <c r="EA15" s="363"/>
      <c r="EB15" s="363"/>
      <c r="EC15" s="363"/>
      <c r="ED15" s="363"/>
      <c r="EE15" s="363"/>
      <c r="EF15" s="363"/>
      <c r="EG15" s="363"/>
      <c r="EH15" s="363"/>
      <c r="EI15" s="363"/>
      <c r="EJ15" s="363"/>
      <c r="EK15" s="363"/>
      <c r="EL15" s="363"/>
      <c r="EM15" s="363"/>
      <c r="EN15" s="363"/>
      <c r="EO15" s="363"/>
      <c r="EP15" s="363"/>
      <c r="EQ15" s="363"/>
      <c r="ER15" s="363"/>
      <c r="ES15" s="363"/>
      <c r="ET15" s="363"/>
      <c r="EU15" s="363"/>
      <c r="EV15" s="363"/>
      <c r="EW15" s="363"/>
      <c r="EX15" s="363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  <c r="FL15" s="363"/>
      <c r="FM15" s="363"/>
      <c r="FN15" s="363"/>
      <c r="FO15" s="363"/>
      <c r="FP15" s="363"/>
      <c r="FQ15" s="363"/>
      <c r="FR15" s="363"/>
      <c r="FS15" s="363"/>
      <c r="FT15" s="363"/>
      <c r="FU15" s="363"/>
      <c r="FV15" s="363"/>
      <c r="FW15" s="363"/>
      <c r="FX15" s="363"/>
      <c r="FY15" s="363"/>
      <c r="FZ15" s="363"/>
      <c r="GA15" s="363"/>
      <c r="GB15" s="363"/>
      <c r="GC15" s="363"/>
      <c r="GD15" s="363"/>
      <c r="GE15" s="363"/>
      <c r="GF15" s="363"/>
      <c r="GG15" s="363"/>
      <c r="GH15" s="363"/>
      <c r="GI15" s="363"/>
      <c r="GJ15" s="363"/>
      <c r="GK15" s="363"/>
      <c r="GL15" s="363"/>
      <c r="GM15" s="363"/>
      <c r="GN15" s="363"/>
      <c r="GO15" s="363"/>
      <c r="GP15" s="363"/>
      <c r="GQ15" s="363"/>
      <c r="GR15" s="363"/>
      <c r="GS15" s="363"/>
      <c r="GT15" s="363"/>
      <c r="GU15" s="363"/>
      <c r="GV15" s="363"/>
      <c r="GW15" s="363"/>
      <c r="GX15" s="363"/>
      <c r="GY15" s="363"/>
      <c r="GZ15" s="363"/>
      <c r="HA15" s="363"/>
      <c r="HB15" s="363"/>
      <c r="HC15" s="363"/>
      <c r="HD15" s="363"/>
      <c r="HE15" s="363"/>
      <c r="HF15" s="363"/>
      <c r="HG15" s="363"/>
      <c r="HH15" s="363"/>
      <c r="HI15" s="363"/>
      <c r="HJ15" s="363"/>
      <c r="HK15" s="363"/>
      <c r="HL15" s="363"/>
      <c r="HM15" s="363"/>
      <c r="HN15" s="363"/>
      <c r="HO15" s="363"/>
      <c r="HP15" s="363"/>
      <c r="HQ15" s="363"/>
      <c r="HR15" s="363"/>
      <c r="HS15" s="363"/>
      <c r="HT15" s="363"/>
      <c r="HU15" s="363"/>
      <c r="HV15" s="363"/>
      <c r="HW15" s="363"/>
    </row>
    <row r="16" spans="1:231" ht="15">
      <c r="A16" s="804"/>
      <c r="B16" s="893"/>
      <c r="C16" s="384" t="s">
        <v>42</v>
      </c>
      <c r="D16" s="435"/>
      <c r="E16" s="432"/>
      <c r="F16" s="433"/>
      <c r="G16" s="414">
        <f>SUM(E16:F16)</f>
        <v>0</v>
      </c>
      <c r="H16" s="433"/>
      <c r="I16" s="433"/>
      <c r="J16" s="433"/>
      <c r="K16" s="433"/>
      <c r="L16" s="417">
        <f>SUM(H16:K16)</f>
        <v>0</v>
      </c>
      <c r="M16" s="418">
        <f>IF(G16&lt;&gt;0,L16/G16*100,"")</f>
      </c>
      <c r="N16" s="432"/>
      <c r="O16" s="433"/>
      <c r="P16" s="433"/>
      <c r="Q16" s="422">
        <f>SUM(N16:P16)</f>
        <v>0</v>
      </c>
      <c r="R16" s="418">
        <f>IF(G16&lt;&gt;0,Q16/G16*100,"")</f>
      </c>
      <c r="S16" s="438">
        <f>IF(G16&lt;&gt;0,SUM(G16,-(L16+Q16)),"")</f>
      </c>
      <c r="T16" s="418">
        <f>IF(G16&lt;&gt;0,S16/G16*100,"")</f>
      </c>
      <c r="U16" s="424">
        <f>IF(G16&lt;&gt;0,SUM(H16*5,I16*4,J16*3,K16*2,Q16)/(G16),"")</f>
      </c>
      <c r="DJ16" s="363"/>
      <c r="DK16" s="363"/>
      <c r="DL16" s="363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  <c r="DX16" s="363"/>
      <c r="DY16" s="363"/>
      <c r="DZ16" s="363"/>
      <c r="EA16" s="363"/>
      <c r="EB16" s="363"/>
      <c r="EC16" s="363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  <c r="ES16" s="363"/>
      <c r="ET16" s="363"/>
      <c r="EU16" s="363"/>
      <c r="EV16" s="363"/>
      <c r="EW16" s="363"/>
      <c r="EX16" s="363"/>
      <c r="EY16" s="363"/>
      <c r="EZ16" s="363"/>
      <c r="FA16" s="363"/>
      <c r="FB16" s="363"/>
      <c r="FC16" s="363"/>
      <c r="FD16" s="363"/>
      <c r="FE16" s="363"/>
      <c r="FF16" s="363"/>
      <c r="FG16" s="363"/>
      <c r="FH16" s="363"/>
      <c r="FI16" s="363"/>
      <c r="FJ16" s="363"/>
      <c r="FK16" s="363"/>
      <c r="FL16" s="363"/>
      <c r="FM16" s="363"/>
      <c r="FN16" s="363"/>
      <c r="FO16" s="363"/>
      <c r="FP16" s="363"/>
      <c r="FQ16" s="363"/>
      <c r="FR16" s="363"/>
      <c r="FS16" s="363"/>
      <c r="FT16" s="363"/>
      <c r="FU16" s="363"/>
      <c r="FV16" s="363"/>
      <c r="FW16" s="363"/>
      <c r="FX16" s="363"/>
      <c r="FY16" s="363"/>
      <c r="FZ16" s="363"/>
      <c r="GA16" s="363"/>
      <c r="GB16" s="363"/>
      <c r="GC16" s="363"/>
      <c r="GD16" s="363"/>
      <c r="GE16" s="363"/>
      <c r="GF16" s="363"/>
      <c r="GG16" s="363"/>
      <c r="GH16" s="363"/>
      <c r="GI16" s="363"/>
      <c r="GJ16" s="363"/>
      <c r="GK16" s="363"/>
      <c r="GL16" s="363"/>
      <c r="GM16" s="363"/>
      <c r="GN16" s="363"/>
      <c r="GO16" s="363"/>
      <c r="GP16" s="363"/>
      <c r="GQ16" s="363"/>
      <c r="GR16" s="363"/>
      <c r="GS16" s="363"/>
      <c r="GT16" s="363"/>
      <c r="GU16" s="363"/>
      <c r="GV16" s="363"/>
      <c r="GW16" s="363"/>
      <c r="GX16" s="363"/>
      <c r="GY16" s="363"/>
      <c r="GZ16" s="363"/>
      <c r="HA16" s="363"/>
      <c r="HB16" s="363"/>
      <c r="HC16" s="363"/>
      <c r="HD16" s="363"/>
      <c r="HE16" s="363"/>
      <c r="HF16" s="363"/>
      <c r="HG16" s="363"/>
      <c r="HH16" s="363"/>
      <c r="HI16" s="363"/>
      <c r="HJ16" s="363"/>
      <c r="HK16" s="363"/>
      <c r="HL16" s="363"/>
      <c r="HM16" s="363"/>
      <c r="HN16" s="363"/>
      <c r="HO16" s="363"/>
      <c r="HP16" s="363"/>
      <c r="HQ16" s="363"/>
      <c r="HR16" s="363"/>
      <c r="HS16" s="363"/>
      <c r="HT16" s="363"/>
      <c r="HU16" s="363"/>
      <c r="HV16" s="363"/>
      <c r="HW16" s="363"/>
    </row>
    <row r="17" spans="1:231" ht="15.75" thickBot="1">
      <c r="A17" s="805"/>
      <c r="B17" s="894"/>
      <c r="C17" s="407" t="s">
        <v>44</v>
      </c>
      <c r="D17" s="435"/>
      <c r="E17" s="436"/>
      <c r="F17" s="437"/>
      <c r="G17" s="415">
        <f>SUM(E17:F17)</f>
        <v>0</v>
      </c>
      <c r="H17" s="432"/>
      <c r="I17" s="433"/>
      <c r="J17" s="433"/>
      <c r="K17" s="433"/>
      <c r="L17" s="417">
        <f>SUM(H17:K17)</f>
        <v>0</v>
      </c>
      <c r="M17" s="419">
        <f>IF(G17&lt;&gt;0,L17/G17*100,"")</f>
      </c>
      <c r="N17" s="432"/>
      <c r="O17" s="433"/>
      <c r="P17" s="433"/>
      <c r="Q17" s="422">
        <f>SUM(N17:P17)</f>
        <v>0</v>
      </c>
      <c r="R17" s="418">
        <f>IF(G17&lt;&gt;0,Q17/G17*100,"")</f>
      </c>
      <c r="S17" s="438">
        <f>IF(G17&lt;&gt;0,SUM(G17,-(L17+Q17)),"")</f>
      </c>
      <c r="T17" s="418">
        <f>IF(G17&lt;&gt;0,S17/G17*100,"")</f>
      </c>
      <c r="U17" s="424">
        <f>IF(G17&lt;&gt;0,SUM(H17*5,I17*4,J17*3,K17*2,Q17)/(G17),"")</f>
      </c>
      <c r="DJ17" s="363"/>
      <c r="DK17" s="363"/>
      <c r="DL17" s="363"/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3"/>
      <c r="DZ17" s="363"/>
      <c r="EA17" s="363"/>
      <c r="EB17" s="363"/>
      <c r="EC17" s="363"/>
      <c r="ED17" s="363"/>
      <c r="EE17" s="363"/>
      <c r="EF17" s="363"/>
      <c r="EG17" s="363"/>
      <c r="EH17" s="363"/>
      <c r="EI17" s="363"/>
      <c r="EJ17" s="363"/>
      <c r="EK17" s="363"/>
      <c r="EL17" s="363"/>
      <c r="EM17" s="363"/>
      <c r="EN17" s="363"/>
      <c r="EO17" s="363"/>
      <c r="EP17" s="363"/>
      <c r="EQ17" s="363"/>
      <c r="ER17" s="363"/>
      <c r="ES17" s="363"/>
      <c r="ET17" s="363"/>
      <c r="EU17" s="363"/>
      <c r="EV17" s="363"/>
      <c r="EW17" s="363"/>
      <c r="EX17" s="363"/>
      <c r="EY17" s="363"/>
      <c r="EZ17" s="363"/>
      <c r="FA17" s="363"/>
      <c r="FB17" s="363"/>
      <c r="FC17" s="363"/>
      <c r="FD17" s="363"/>
      <c r="FE17" s="363"/>
      <c r="FF17" s="363"/>
      <c r="FG17" s="363"/>
      <c r="FH17" s="363"/>
      <c r="FI17" s="363"/>
      <c r="FJ17" s="363"/>
      <c r="FK17" s="363"/>
      <c r="FL17" s="363"/>
      <c r="FM17" s="363"/>
      <c r="FN17" s="363"/>
      <c r="FO17" s="363"/>
      <c r="FP17" s="363"/>
      <c r="FQ17" s="363"/>
      <c r="FR17" s="363"/>
      <c r="FS17" s="363"/>
      <c r="FT17" s="363"/>
      <c r="FU17" s="363"/>
      <c r="FV17" s="363"/>
      <c r="FW17" s="363"/>
      <c r="FX17" s="363"/>
      <c r="FY17" s="363"/>
      <c r="FZ17" s="363"/>
      <c r="GA17" s="363"/>
      <c r="GB17" s="363"/>
      <c r="GC17" s="363"/>
      <c r="GD17" s="363"/>
      <c r="GE17" s="363"/>
      <c r="GF17" s="363"/>
      <c r="GG17" s="363"/>
      <c r="GH17" s="363"/>
      <c r="GI17" s="363"/>
      <c r="GJ17" s="363"/>
      <c r="GK17" s="363"/>
      <c r="GL17" s="363"/>
      <c r="GM17" s="363"/>
      <c r="GN17" s="363"/>
      <c r="GO17" s="363"/>
      <c r="GP17" s="363"/>
      <c r="GQ17" s="363"/>
      <c r="GR17" s="363"/>
      <c r="GS17" s="363"/>
      <c r="GT17" s="363"/>
      <c r="GU17" s="363"/>
      <c r="GV17" s="363"/>
      <c r="GW17" s="363"/>
      <c r="GX17" s="363"/>
      <c r="GY17" s="363"/>
      <c r="GZ17" s="363"/>
      <c r="HA17" s="363"/>
      <c r="HB17" s="363"/>
      <c r="HC17" s="363"/>
      <c r="HD17" s="363"/>
      <c r="HE17" s="363"/>
      <c r="HF17" s="363"/>
      <c r="HG17" s="363"/>
      <c r="HH17" s="363"/>
      <c r="HI17" s="363"/>
      <c r="HJ17" s="363"/>
      <c r="HK17" s="363"/>
      <c r="HL17" s="363"/>
      <c r="HM17" s="363"/>
      <c r="HN17" s="363"/>
      <c r="HO17" s="363"/>
      <c r="HP17" s="363"/>
      <c r="HQ17" s="363"/>
      <c r="HR17" s="363"/>
      <c r="HS17" s="363"/>
      <c r="HT17" s="363"/>
      <c r="HU17" s="363"/>
      <c r="HV17" s="363"/>
      <c r="HW17" s="363"/>
    </row>
    <row r="18" spans="1:231" ht="15">
      <c r="A18" s="392"/>
      <c r="B18" s="393" t="s">
        <v>46</v>
      </c>
      <c r="C18" s="394"/>
      <c r="D18" s="408">
        <f aca="true" t="shared" si="10" ref="D18:L18">SUM(D14:D17)</f>
        <v>0</v>
      </c>
      <c r="E18" s="409">
        <f t="shared" si="10"/>
        <v>0</v>
      </c>
      <c r="F18" s="410">
        <f t="shared" si="10"/>
        <v>0</v>
      </c>
      <c r="G18" s="416">
        <f t="shared" si="10"/>
        <v>0</v>
      </c>
      <c r="H18" s="409">
        <f t="shared" si="10"/>
        <v>0</v>
      </c>
      <c r="I18" s="410">
        <f t="shared" si="10"/>
        <v>0</v>
      </c>
      <c r="J18" s="410">
        <f t="shared" si="10"/>
        <v>0</v>
      </c>
      <c r="K18" s="410">
        <f t="shared" si="10"/>
        <v>0</v>
      </c>
      <c r="L18" s="420">
        <f t="shared" si="10"/>
        <v>0</v>
      </c>
      <c r="M18" s="421">
        <f>IF(G18&lt;&gt;0,L18/G18*100,"")</f>
      </c>
      <c r="N18" s="409">
        <f>SUM(N14:N17)</f>
        <v>0</v>
      </c>
      <c r="O18" s="410">
        <f>SUM(O14:O17)</f>
        <v>0</v>
      </c>
      <c r="P18" s="410">
        <f>SUM(P14:P17)</f>
        <v>0</v>
      </c>
      <c r="Q18" s="423">
        <f>SUM(Q14:Q17)</f>
        <v>0</v>
      </c>
      <c r="R18" s="421">
        <f>IF(G18&lt;&gt;0,Q18/G18*100,"")</f>
      </c>
      <c r="S18" s="411">
        <f>SUM(S14:S17)</f>
        <v>0</v>
      </c>
      <c r="T18" s="421">
        <f>IF(G18&lt;&gt;0,S18/G18*100,"")</f>
      </c>
      <c r="U18" s="425">
        <f>IF(G18&lt;&gt;0,SUM(H18*5,I18*4,J18*3,K18*2,Q18)/(G18),"")</f>
      </c>
      <c r="DJ18" s="363"/>
      <c r="DK18" s="363"/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/>
      <c r="EC18" s="363"/>
      <c r="ED18" s="363"/>
      <c r="EE18" s="363"/>
      <c r="EF18" s="363"/>
      <c r="EG18" s="363"/>
      <c r="EH18" s="363"/>
      <c r="EI18" s="363"/>
      <c r="EJ18" s="363"/>
      <c r="EK18" s="363"/>
      <c r="EL18" s="363"/>
      <c r="EM18" s="363"/>
      <c r="EN18" s="363"/>
      <c r="EO18" s="363"/>
      <c r="EP18" s="363"/>
      <c r="EQ18" s="363"/>
      <c r="ER18" s="363"/>
      <c r="ES18" s="363"/>
      <c r="ET18" s="363"/>
      <c r="EU18" s="363"/>
      <c r="EV18" s="363"/>
      <c r="EW18" s="363"/>
      <c r="EX18" s="363"/>
      <c r="EY18" s="363"/>
      <c r="EZ18" s="363"/>
      <c r="FA18" s="363"/>
      <c r="FB18" s="363"/>
      <c r="FC18" s="363"/>
      <c r="FD18" s="363"/>
      <c r="FE18" s="363"/>
      <c r="FF18" s="363"/>
      <c r="FG18" s="363"/>
      <c r="FH18" s="363"/>
      <c r="FI18" s="363"/>
      <c r="FJ18" s="363"/>
      <c r="FK18" s="363"/>
      <c r="FL18" s="363"/>
      <c r="FM18" s="363"/>
      <c r="FN18" s="363"/>
      <c r="FO18" s="363"/>
      <c r="FP18" s="363"/>
      <c r="FQ18" s="363"/>
      <c r="FR18" s="363"/>
      <c r="FS18" s="363"/>
      <c r="FT18" s="363"/>
      <c r="FU18" s="363"/>
      <c r="FV18" s="363"/>
      <c r="FW18" s="363"/>
      <c r="FX18" s="363"/>
      <c r="FY18" s="363"/>
      <c r="FZ18" s="363"/>
      <c r="GA18" s="363"/>
      <c r="GB18" s="363"/>
      <c r="GC18" s="363"/>
      <c r="GD18" s="363"/>
      <c r="GE18" s="363"/>
      <c r="GF18" s="363"/>
      <c r="GG18" s="363"/>
      <c r="GH18" s="363"/>
      <c r="GI18" s="363"/>
      <c r="GJ18" s="363"/>
      <c r="GK18" s="363"/>
      <c r="GL18" s="363"/>
      <c r="GM18" s="363"/>
      <c r="GN18" s="363"/>
      <c r="GO18" s="363"/>
      <c r="GP18" s="363"/>
      <c r="GQ18" s="363"/>
      <c r="GR18" s="363"/>
      <c r="GS18" s="363"/>
      <c r="GT18" s="363"/>
      <c r="GU18" s="363"/>
      <c r="GV18" s="363"/>
      <c r="GW18" s="363"/>
      <c r="GX18" s="363"/>
      <c r="GY18" s="363"/>
      <c r="GZ18" s="363"/>
      <c r="HA18" s="363"/>
      <c r="HB18" s="363"/>
      <c r="HC18" s="363"/>
      <c r="HD18" s="363"/>
      <c r="HE18" s="363"/>
      <c r="HF18" s="363"/>
      <c r="HG18" s="363"/>
      <c r="HH18" s="363"/>
      <c r="HI18" s="363"/>
      <c r="HJ18" s="363"/>
      <c r="HK18" s="363"/>
      <c r="HL18" s="363"/>
      <c r="HM18" s="363"/>
      <c r="HN18" s="363"/>
      <c r="HO18" s="363"/>
      <c r="HP18" s="363"/>
      <c r="HQ18" s="363"/>
      <c r="HR18" s="363"/>
      <c r="HS18" s="363"/>
      <c r="HT18" s="363"/>
      <c r="HU18" s="363"/>
      <c r="HV18" s="363"/>
      <c r="HW18" s="363"/>
    </row>
    <row r="19" spans="114:231" ht="15">
      <c r="DJ19" s="363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  <c r="DX19" s="363"/>
      <c r="DY19" s="363"/>
      <c r="DZ19" s="363"/>
      <c r="EA19" s="363"/>
      <c r="EB19" s="363"/>
      <c r="EC19" s="363"/>
      <c r="ED19" s="363"/>
      <c r="EE19" s="363"/>
      <c r="EF19" s="363"/>
      <c r="EG19" s="363"/>
      <c r="EH19" s="363"/>
      <c r="EI19" s="363"/>
      <c r="EJ19" s="363"/>
      <c r="EK19" s="363"/>
      <c r="EL19" s="363"/>
      <c r="EM19" s="363"/>
      <c r="EN19" s="363"/>
      <c r="EO19" s="363"/>
      <c r="EP19" s="363"/>
      <c r="EQ19" s="363"/>
      <c r="ER19" s="363"/>
      <c r="ES19" s="363"/>
      <c r="ET19" s="363"/>
      <c r="EU19" s="363"/>
      <c r="EV19" s="363"/>
      <c r="EW19" s="363"/>
      <c r="EX19" s="363"/>
      <c r="EY19" s="363"/>
      <c r="EZ19" s="363"/>
      <c r="FA19" s="363"/>
      <c r="FB19" s="363"/>
      <c r="FC19" s="363"/>
      <c r="FD19" s="363"/>
      <c r="FE19" s="363"/>
      <c r="FF19" s="363"/>
      <c r="FG19" s="363"/>
      <c r="FH19" s="363"/>
      <c r="FI19" s="363"/>
      <c r="FJ19" s="363"/>
      <c r="FK19" s="363"/>
      <c r="FL19" s="363"/>
      <c r="FM19" s="363"/>
      <c r="FN19" s="363"/>
      <c r="FO19" s="363"/>
      <c r="FP19" s="363"/>
      <c r="FQ19" s="363"/>
      <c r="FR19" s="363"/>
      <c r="FS19" s="363"/>
      <c r="FT19" s="363"/>
      <c r="FU19" s="363"/>
      <c r="FV19" s="363"/>
      <c r="FW19" s="363"/>
      <c r="FX19" s="363"/>
      <c r="FY19" s="363"/>
      <c r="FZ19" s="363"/>
      <c r="GA19" s="363"/>
      <c r="GB19" s="363"/>
      <c r="GC19" s="363"/>
      <c r="GD19" s="363"/>
      <c r="GE19" s="363"/>
      <c r="GF19" s="363"/>
      <c r="GG19" s="363"/>
      <c r="GH19" s="363"/>
      <c r="GI19" s="363"/>
      <c r="GJ19" s="363"/>
      <c r="GK19" s="363"/>
      <c r="GL19" s="363"/>
      <c r="GM19" s="363"/>
      <c r="GN19" s="363"/>
      <c r="GO19" s="363"/>
      <c r="GP19" s="363"/>
      <c r="GQ19" s="363"/>
      <c r="GR19" s="363"/>
      <c r="GS19" s="363"/>
      <c r="GT19" s="363"/>
      <c r="GU19" s="363"/>
      <c r="GV19" s="363"/>
      <c r="GW19" s="363"/>
      <c r="GX19" s="363"/>
      <c r="GY19" s="363"/>
      <c r="GZ19" s="363"/>
      <c r="HA19" s="363"/>
      <c r="HB19" s="363"/>
      <c r="HC19" s="363"/>
      <c r="HD19" s="363"/>
      <c r="HE19" s="363"/>
      <c r="HF19" s="363"/>
      <c r="HG19" s="363"/>
      <c r="HH19" s="363"/>
      <c r="HI19" s="363"/>
      <c r="HJ19" s="363"/>
      <c r="HK19" s="363"/>
      <c r="HL19" s="363"/>
      <c r="HM19" s="363"/>
      <c r="HN19" s="363"/>
      <c r="HO19" s="363"/>
      <c r="HP19" s="363"/>
      <c r="HQ19" s="363"/>
      <c r="HR19" s="363"/>
      <c r="HS19" s="363"/>
      <c r="HT19" s="363"/>
      <c r="HU19" s="363"/>
      <c r="HV19" s="363"/>
      <c r="HW19" s="363"/>
    </row>
    <row r="20" spans="114:231" ht="15">
      <c r="DJ20" s="363"/>
      <c r="DK20" s="363"/>
      <c r="DL20" s="363"/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/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363"/>
      <c r="EN20" s="363"/>
      <c r="EO20" s="363"/>
      <c r="EP20" s="363"/>
      <c r="EQ20" s="363"/>
      <c r="ER20" s="363"/>
      <c r="ES20" s="363"/>
      <c r="ET20" s="363"/>
      <c r="EU20" s="363"/>
      <c r="EV20" s="363"/>
      <c r="EW20" s="363"/>
      <c r="EX20" s="363"/>
      <c r="EY20" s="363"/>
      <c r="EZ20" s="363"/>
      <c r="FA20" s="363"/>
      <c r="FB20" s="363"/>
      <c r="FC20" s="363"/>
      <c r="FD20" s="363"/>
      <c r="FE20" s="363"/>
      <c r="FF20" s="363"/>
      <c r="FG20" s="363"/>
      <c r="FH20" s="363"/>
      <c r="FI20" s="363"/>
      <c r="FJ20" s="363"/>
      <c r="FK20" s="363"/>
      <c r="FL20" s="363"/>
      <c r="FM20" s="363"/>
      <c r="FN20" s="363"/>
      <c r="FO20" s="363"/>
      <c r="FP20" s="363"/>
      <c r="FQ20" s="363"/>
      <c r="FR20" s="363"/>
      <c r="FS20" s="363"/>
      <c r="FT20" s="363"/>
      <c r="FU20" s="363"/>
      <c r="FV20" s="363"/>
      <c r="FW20" s="363"/>
      <c r="FX20" s="363"/>
      <c r="FY20" s="363"/>
      <c r="FZ20" s="363"/>
      <c r="GA20" s="363"/>
      <c r="GB20" s="363"/>
      <c r="GC20" s="363"/>
      <c r="GD20" s="363"/>
      <c r="GE20" s="363"/>
      <c r="GF20" s="363"/>
      <c r="GG20" s="363"/>
      <c r="GH20" s="363"/>
      <c r="GI20" s="363"/>
      <c r="GJ20" s="363"/>
      <c r="GK20" s="363"/>
      <c r="GL20" s="363"/>
      <c r="GM20" s="363"/>
      <c r="GN20" s="363"/>
      <c r="GO20" s="363"/>
      <c r="GP20" s="363"/>
      <c r="GQ20" s="363"/>
      <c r="GR20" s="363"/>
      <c r="GS20" s="363"/>
      <c r="GT20" s="363"/>
      <c r="GU20" s="363"/>
      <c r="GV20" s="363"/>
      <c r="GW20" s="363"/>
      <c r="GX20" s="363"/>
      <c r="GY20" s="363"/>
      <c r="GZ20" s="363"/>
      <c r="HA20" s="363"/>
      <c r="HB20" s="363"/>
      <c r="HC20" s="363"/>
      <c r="HD20" s="363"/>
      <c r="HE20" s="363"/>
      <c r="HF20" s="363"/>
      <c r="HG20" s="363"/>
      <c r="HH20" s="363"/>
      <c r="HI20" s="363"/>
      <c r="HJ20" s="363"/>
      <c r="HK20" s="363"/>
      <c r="HL20" s="363"/>
      <c r="HM20" s="363"/>
      <c r="HN20" s="363"/>
      <c r="HO20" s="363"/>
      <c r="HP20" s="363"/>
      <c r="HQ20" s="363"/>
      <c r="HR20" s="363"/>
      <c r="HS20" s="363"/>
      <c r="HT20" s="363"/>
      <c r="HU20" s="363"/>
      <c r="HV20" s="363"/>
      <c r="HW20" s="363"/>
    </row>
    <row r="21" spans="1:231" ht="16.5" thickBot="1">
      <c r="A21" s="797" t="s">
        <v>211</v>
      </c>
      <c r="B21" s="797"/>
      <c r="C21" s="928" t="s">
        <v>216</v>
      </c>
      <c r="D21" s="928"/>
      <c r="E21" s="916" t="s">
        <v>218</v>
      </c>
      <c r="F21" s="916"/>
      <c r="G21" s="796" t="str">
        <f>$G$1</f>
        <v>na I. polugodištu</v>
      </c>
      <c r="H21" s="796"/>
      <c r="I21" s="796"/>
      <c r="J21" s="796" t="str">
        <f>$J$1</f>
        <v>2018/2019</v>
      </c>
      <c r="K21" s="796"/>
      <c r="L21" s="797" t="s">
        <v>127</v>
      </c>
      <c r="M21" s="797"/>
      <c r="N21" s="372"/>
      <c r="O21" s="372"/>
      <c r="P21" s="372"/>
      <c r="Q21" s="372"/>
      <c r="R21" s="372"/>
      <c r="S21" s="366"/>
      <c r="T21" s="366"/>
      <c r="U21" s="364"/>
      <c r="DJ21" s="363"/>
      <c r="DK21" s="363"/>
      <c r="DL21" s="363"/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3"/>
      <c r="EQ21" s="363"/>
      <c r="ER21" s="363"/>
      <c r="ES21" s="363"/>
      <c r="ET21" s="363"/>
      <c r="EU21" s="363"/>
      <c r="EV21" s="363"/>
      <c r="EW21" s="363"/>
      <c r="EX21" s="363"/>
      <c r="EY21" s="363"/>
      <c r="EZ21" s="363"/>
      <c r="FA21" s="363"/>
      <c r="FB21" s="363"/>
      <c r="FC21" s="363"/>
      <c r="FD21" s="363"/>
      <c r="FE21" s="363"/>
      <c r="FF21" s="363"/>
      <c r="FG21" s="363"/>
      <c r="FH21" s="363"/>
      <c r="FI21" s="363"/>
      <c r="FJ21" s="363"/>
      <c r="FK21" s="363"/>
      <c r="FL21" s="363"/>
      <c r="FM21" s="363"/>
      <c r="FN21" s="363"/>
      <c r="FO21" s="363"/>
      <c r="FP21" s="363"/>
      <c r="FQ21" s="363"/>
      <c r="FR21" s="363"/>
      <c r="FS21" s="363"/>
      <c r="FT21" s="363"/>
      <c r="FU21" s="363"/>
      <c r="FV21" s="363"/>
      <c r="FW21" s="363"/>
      <c r="FX21" s="363"/>
      <c r="FY21" s="363"/>
      <c r="FZ21" s="363"/>
      <c r="GA21" s="363"/>
      <c r="GB21" s="363"/>
      <c r="GC21" s="363"/>
      <c r="GD21" s="363"/>
      <c r="GE21" s="363"/>
      <c r="GF21" s="363"/>
      <c r="GG21" s="363"/>
      <c r="GH21" s="363"/>
      <c r="GI21" s="363"/>
      <c r="GJ21" s="363"/>
      <c r="GK21" s="363"/>
      <c r="GL21" s="363"/>
      <c r="GM21" s="363"/>
      <c r="GN21" s="363"/>
      <c r="GO21" s="363"/>
      <c r="GP21" s="363"/>
      <c r="GQ21" s="363"/>
      <c r="GR21" s="363"/>
      <c r="GS21" s="363"/>
      <c r="GT21" s="363"/>
      <c r="GU21" s="363"/>
      <c r="GV21" s="363"/>
      <c r="GW21" s="363"/>
      <c r="GX21" s="363"/>
      <c r="GY21" s="363"/>
      <c r="GZ21" s="363"/>
      <c r="HA21" s="363"/>
      <c r="HB21" s="363"/>
      <c r="HC21" s="363"/>
      <c r="HD21" s="363"/>
      <c r="HE21" s="363"/>
      <c r="HF21" s="363"/>
      <c r="HG21" s="363"/>
      <c r="HH21" s="363"/>
      <c r="HI21" s="363"/>
      <c r="HJ21" s="363"/>
      <c r="HK21" s="363"/>
      <c r="HL21" s="363"/>
      <c r="HM21" s="363"/>
      <c r="HN21" s="363"/>
      <c r="HO21" s="363"/>
      <c r="HP21" s="363"/>
      <c r="HQ21" s="363"/>
      <c r="HR21" s="363"/>
      <c r="HS21" s="363"/>
      <c r="HT21" s="363"/>
      <c r="HU21" s="363"/>
      <c r="HV21" s="363"/>
      <c r="HW21" s="363"/>
    </row>
    <row r="22" spans="1:231" ht="15">
      <c r="A22" s="924" t="s">
        <v>6</v>
      </c>
      <c r="B22" s="924" t="s">
        <v>7</v>
      </c>
      <c r="C22" s="924" t="s">
        <v>8</v>
      </c>
      <c r="D22" s="926" t="s">
        <v>9</v>
      </c>
      <c r="E22" s="917" t="s">
        <v>10</v>
      </c>
      <c r="F22" s="918"/>
      <c r="G22" s="919"/>
      <c r="H22" s="917" t="s">
        <v>20</v>
      </c>
      <c r="I22" s="918"/>
      <c r="J22" s="918"/>
      <c r="K22" s="918"/>
      <c r="L22" s="918"/>
      <c r="M22" s="919"/>
      <c r="N22" s="917" t="s">
        <v>22</v>
      </c>
      <c r="O22" s="918"/>
      <c r="P22" s="918"/>
      <c r="Q22" s="918"/>
      <c r="R22" s="919"/>
      <c r="S22" s="917" t="s">
        <v>129</v>
      </c>
      <c r="T22" s="919"/>
      <c r="U22" s="920" t="s">
        <v>14</v>
      </c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/>
      <c r="EC22" s="363"/>
      <c r="ED22" s="363"/>
      <c r="EE22" s="363"/>
      <c r="EF22" s="363"/>
      <c r="EG22" s="363"/>
      <c r="EH22" s="363"/>
      <c r="EI22" s="363"/>
      <c r="EJ22" s="363"/>
      <c r="EK22" s="363"/>
      <c r="EL22" s="363"/>
      <c r="EM22" s="363"/>
      <c r="EN22" s="363"/>
      <c r="EO22" s="363"/>
      <c r="EP22" s="363"/>
      <c r="EQ22" s="363"/>
      <c r="ER22" s="363"/>
      <c r="ES22" s="363"/>
      <c r="ET22" s="363"/>
      <c r="EU22" s="363"/>
      <c r="EV22" s="363"/>
      <c r="EW22" s="363"/>
      <c r="EX22" s="363"/>
      <c r="EY22" s="363"/>
      <c r="EZ22" s="363"/>
      <c r="FA22" s="363"/>
      <c r="FB22" s="363"/>
      <c r="FC22" s="363"/>
      <c r="FD22" s="363"/>
      <c r="FE22" s="363"/>
      <c r="FF22" s="363"/>
      <c r="FG22" s="363"/>
      <c r="FH22" s="363"/>
      <c r="FI22" s="363"/>
      <c r="FJ22" s="363"/>
      <c r="FK22" s="363"/>
      <c r="FL22" s="363"/>
      <c r="FM22" s="363"/>
      <c r="FN22" s="363"/>
      <c r="FO22" s="363"/>
      <c r="FP22" s="363"/>
      <c r="FQ22" s="363"/>
      <c r="FR22" s="363"/>
      <c r="FS22" s="363"/>
      <c r="FT22" s="363"/>
      <c r="FU22" s="363"/>
      <c r="FV22" s="363"/>
      <c r="FW22" s="363"/>
      <c r="FX22" s="363"/>
      <c r="FY22" s="363"/>
      <c r="FZ22" s="363"/>
      <c r="GA22" s="363"/>
      <c r="GB22" s="363"/>
      <c r="GC22" s="363"/>
      <c r="GD22" s="363"/>
      <c r="GE22" s="363"/>
      <c r="GF22" s="363"/>
      <c r="GG22" s="363"/>
      <c r="GH22" s="363"/>
      <c r="GI22" s="363"/>
      <c r="GJ22" s="363"/>
      <c r="GK22" s="363"/>
      <c r="GL22" s="363"/>
      <c r="GM22" s="363"/>
      <c r="GN22" s="363"/>
      <c r="GO22" s="363"/>
      <c r="GP22" s="363"/>
      <c r="GQ22" s="363"/>
      <c r="GR22" s="363"/>
      <c r="GS22" s="363"/>
      <c r="GT22" s="363"/>
      <c r="GU22" s="363"/>
      <c r="GV22" s="363"/>
      <c r="GW22" s="363"/>
      <c r="GX22" s="363"/>
      <c r="GY22" s="363"/>
      <c r="GZ22" s="363"/>
      <c r="HA22" s="363"/>
      <c r="HB22" s="363"/>
      <c r="HC22" s="363"/>
      <c r="HD22" s="363"/>
      <c r="HE22" s="363"/>
      <c r="HF22" s="363"/>
      <c r="HG22" s="363"/>
      <c r="HH22" s="363"/>
      <c r="HI22" s="363"/>
      <c r="HJ22" s="363"/>
      <c r="HK22" s="363"/>
      <c r="HL22" s="363"/>
      <c r="HM22" s="363"/>
      <c r="HN22" s="363"/>
      <c r="HO22" s="363"/>
      <c r="HP22" s="363"/>
      <c r="HQ22" s="363"/>
      <c r="HR22" s="363"/>
      <c r="HS22" s="363"/>
      <c r="HT22" s="363"/>
      <c r="HU22" s="363"/>
      <c r="HV22" s="363"/>
      <c r="HW22" s="363"/>
    </row>
    <row r="23" spans="1:231" ht="60" customHeight="1" thickBot="1">
      <c r="A23" s="925"/>
      <c r="B23" s="925"/>
      <c r="C23" s="925"/>
      <c r="D23" s="927"/>
      <c r="E23" s="451" t="s">
        <v>24</v>
      </c>
      <c r="F23" s="452" t="s">
        <v>25</v>
      </c>
      <c r="G23" s="453" t="s">
        <v>26</v>
      </c>
      <c r="H23" s="454" t="s">
        <v>138</v>
      </c>
      <c r="I23" s="454" t="s">
        <v>139</v>
      </c>
      <c r="J23" s="454" t="s">
        <v>140</v>
      </c>
      <c r="K23" s="454" t="s">
        <v>141</v>
      </c>
      <c r="L23" s="455" t="s">
        <v>142</v>
      </c>
      <c r="M23" s="456" t="s">
        <v>28</v>
      </c>
      <c r="N23" s="451" t="s">
        <v>29</v>
      </c>
      <c r="O23" s="452" t="s">
        <v>30</v>
      </c>
      <c r="P23" s="452" t="s">
        <v>31</v>
      </c>
      <c r="Q23" s="452" t="s">
        <v>143</v>
      </c>
      <c r="R23" s="453" t="s">
        <v>28</v>
      </c>
      <c r="S23" s="451" t="s">
        <v>144</v>
      </c>
      <c r="T23" s="453" t="s">
        <v>28</v>
      </c>
      <c r="U23" s="921"/>
      <c r="V23" s="413" t="s">
        <v>212</v>
      </c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3"/>
      <c r="EQ23" s="363"/>
      <c r="ER23" s="363"/>
      <c r="ES23" s="363"/>
      <c r="ET23" s="363"/>
      <c r="EU23" s="363"/>
      <c r="EV23" s="363"/>
      <c r="EW23" s="363"/>
      <c r="EX23" s="363"/>
      <c r="EY23" s="363"/>
      <c r="EZ23" s="363"/>
      <c r="FA23" s="363"/>
      <c r="FB23" s="363"/>
      <c r="FC23" s="363"/>
      <c r="FD23" s="363"/>
      <c r="FE23" s="363"/>
      <c r="FF23" s="363"/>
      <c r="FG23" s="363"/>
      <c r="FH23" s="363"/>
      <c r="FI23" s="363"/>
      <c r="FJ23" s="363"/>
      <c r="FK23" s="363"/>
      <c r="FL23" s="363"/>
      <c r="FM23" s="363"/>
      <c r="FN23" s="363"/>
      <c r="FO23" s="363"/>
      <c r="FP23" s="363"/>
      <c r="FQ23" s="363"/>
      <c r="FR23" s="363"/>
      <c r="FS23" s="363"/>
      <c r="FT23" s="363"/>
      <c r="FU23" s="363"/>
      <c r="FV23" s="363"/>
      <c r="FW23" s="363"/>
      <c r="FX23" s="363"/>
      <c r="FY23" s="363"/>
      <c r="FZ23" s="363"/>
      <c r="GA23" s="363"/>
      <c r="GB23" s="363"/>
      <c r="GC23" s="363"/>
      <c r="GD23" s="363"/>
      <c r="GE23" s="363"/>
      <c r="GF23" s="363"/>
      <c r="GG23" s="363"/>
      <c r="GH23" s="363"/>
      <c r="GI23" s="363"/>
      <c r="GJ23" s="363"/>
      <c r="GK23" s="363"/>
      <c r="GL23" s="363"/>
      <c r="GM23" s="363"/>
      <c r="GN23" s="363"/>
      <c r="GO23" s="363"/>
      <c r="GP23" s="363"/>
      <c r="GQ23" s="363"/>
      <c r="GR23" s="363"/>
      <c r="GS23" s="363"/>
      <c r="GT23" s="363"/>
      <c r="GU23" s="363"/>
      <c r="GV23" s="363"/>
      <c r="GW23" s="363"/>
      <c r="GX23" s="363"/>
      <c r="GY23" s="363"/>
      <c r="GZ23" s="363"/>
      <c r="HA23" s="363"/>
      <c r="HB23" s="363"/>
      <c r="HC23" s="363"/>
      <c r="HD23" s="363"/>
      <c r="HE23" s="363"/>
      <c r="HF23" s="363"/>
      <c r="HG23" s="363"/>
      <c r="HH23" s="363"/>
      <c r="HI23" s="363"/>
      <c r="HJ23" s="363"/>
      <c r="HK23" s="363"/>
      <c r="HL23" s="363"/>
      <c r="HM23" s="363"/>
      <c r="HN23" s="363"/>
      <c r="HO23" s="363"/>
      <c r="HP23" s="363"/>
      <c r="HQ23" s="363"/>
      <c r="HR23" s="363"/>
      <c r="HS23" s="363"/>
      <c r="HT23" s="363"/>
      <c r="HU23" s="363"/>
      <c r="HV23" s="363"/>
      <c r="HW23" s="363"/>
    </row>
    <row r="24" spans="1:231" ht="15">
      <c r="A24" s="803">
        <v>1</v>
      </c>
      <c r="B24" s="929">
        <f>B4</f>
        <v>0</v>
      </c>
      <c r="C24" s="376" t="s">
        <v>38</v>
      </c>
      <c r="D24" s="431"/>
      <c r="E24" s="432"/>
      <c r="F24" s="433"/>
      <c r="G24" s="414">
        <f>SUM(E24:F24)</f>
        <v>0</v>
      </c>
      <c r="H24" s="433"/>
      <c r="I24" s="433"/>
      <c r="J24" s="433"/>
      <c r="K24" s="433"/>
      <c r="L24" s="417">
        <f>IF(G24&lt;&gt;0,SUM(H24:K24),"")</f>
      </c>
      <c r="M24" s="418">
        <f>IF(G24&lt;&gt;0,L24/G24*100,"")</f>
      </c>
      <c r="N24" s="432"/>
      <c r="O24" s="433"/>
      <c r="P24" s="433"/>
      <c r="Q24" s="422">
        <f>SUM(N24:P24)</f>
        <v>0</v>
      </c>
      <c r="R24" s="418">
        <f>IF(G24&lt;&gt;0,Q24/G24*100,"")</f>
      </c>
      <c r="S24" s="438">
        <f>IF(G24&lt;&gt;0,SUM(G24,-(L24+Q24)),"")</f>
      </c>
      <c r="T24" s="418">
        <f>IF(G24&lt;&gt;0,S24/G24*100,"")</f>
      </c>
      <c r="U24" s="424">
        <f>IF(G24&lt;&gt;0,SUM(H24*5,I24*4,J24*3,K24*2,Q24)/(G24),"")</f>
      </c>
      <c r="V24" s="413" t="s">
        <v>213</v>
      </c>
      <c r="DJ24" s="363"/>
      <c r="DK24" s="363"/>
      <c r="DL24" s="363"/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/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3"/>
      <c r="EQ24" s="363"/>
      <c r="ER24" s="363"/>
      <c r="ES24" s="363"/>
      <c r="ET24" s="363"/>
      <c r="EU24" s="363"/>
      <c r="EV24" s="363"/>
      <c r="EW24" s="363"/>
      <c r="EX24" s="363"/>
      <c r="EY24" s="363"/>
      <c r="EZ24" s="363"/>
      <c r="FA24" s="363"/>
      <c r="FB24" s="363"/>
      <c r="FC24" s="363"/>
      <c r="FD24" s="363"/>
      <c r="FE24" s="363"/>
      <c r="FF24" s="363"/>
      <c r="FG24" s="363"/>
      <c r="FH24" s="363"/>
      <c r="FI24" s="363"/>
      <c r="FJ24" s="363"/>
      <c r="FK24" s="363"/>
      <c r="FL24" s="363"/>
      <c r="FM24" s="363"/>
      <c r="FN24" s="363"/>
      <c r="FO24" s="363"/>
      <c r="FP24" s="363"/>
      <c r="FQ24" s="363"/>
      <c r="FR24" s="363"/>
      <c r="FS24" s="363"/>
      <c r="FT24" s="363"/>
      <c r="FU24" s="363"/>
      <c r="FV24" s="363"/>
      <c r="FW24" s="363"/>
      <c r="FX24" s="363"/>
      <c r="FY24" s="363"/>
      <c r="FZ24" s="363"/>
      <c r="GA24" s="363"/>
      <c r="GB24" s="363"/>
      <c r="GC24" s="363"/>
      <c r="GD24" s="363"/>
      <c r="GE24" s="363"/>
      <c r="GF24" s="363"/>
      <c r="GG24" s="363"/>
      <c r="GH24" s="363"/>
      <c r="GI24" s="363"/>
      <c r="GJ24" s="363"/>
      <c r="GK24" s="363"/>
      <c r="GL24" s="363"/>
      <c r="GM24" s="363"/>
      <c r="GN24" s="363"/>
      <c r="GO24" s="363"/>
      <c r="GP24" s="363"/>
      <c r="GQ24" s="363"/>
      <c r="GR24" s="363"/>
      <c r="GS24" s="363"/>
      <c r="GT24" s="363"/>
      <c r="GU24" s="363"/>
      <c r="GV24" s="363"/>
      <c r="GW24" s="363"/>
      <c r="GX24" s="363"/>
      <c r="GY24" s="363"/>
      <c r="GZ24" s="363"/>
      <c r="HA24" s="363"/>
      <c r="HB24" s="363"/>
      <c r="HC24" s="363"/>
      <c r="HD24" s="363"/>
      <c r="HE24" s="363"/>
      <c r="HF24" s="363"/>
      <c r="HG24" s="363"/>
      <c r="HH24" s="363"/>
      <c r="HI24" s="363"/>
      <c r="HJ24" s="363"/>
      <c r="HK24" s="363"/>
      <c r="HL24" s="363"/>
      <c r="HM24" s="363"/>
      <c r="HN24" s="363"/>
      <c r="HO24" s="363"/>
      <c r="HP24" s="363"/>
      <c r="HQ24" s="363"/>
      <c r="HR24" s="363"/>
      <c r="HS24" s="363"/>
      <c r="HT24" s="363"/>
      <c r="HU24" s="363"/>
      <c r="HV24" s="363"/>
      <c r="HW24" s="363"/>
    </row>
    <row r="25" spans="1:231" ht="15">
      <c r="A25" s="804"/>
      <c r="B25" s="930"/>
      <c r="C25" s="382" t="s">
        <v>40</v>
      </c>
      <c r="D25" s="434"/>
      <c r="E25" s="432"/>
      <c r="F25" s="433"/>
      <c r="G25" s="414">
        <f>SUM(E25:F25)</f>
        <v>0</v>
      </c>
      <c r="H25" s="433"/>
      <c r="I25" s="433"/>
      <c r="J25" s="433"/>
      <c r="K25" s="433"/>
      <c r="L25" s="417">
        <f>SUM(H25:K25)</f>
        <v>0</v>
      </c>
      <c r="M25" s="418">
        <f>IF(G25&lt;&gt;0,L25/G25*100,"")</f>
      </c>
      <c r="N25" s="432"/>
      <c r="O25" s="433"/>
      <c r="P25" s="433"/>
      <c r="Q25" s="422">
        <f>SUM(N25:P25)</f>
        <v>0</v>
      </c>
      <c r="R25" s="418">
        <f>IF(G25&lt;&gt;0,Q25/G25*100,"")</f>
      </c>
      <c r="S25" s="438">
        <f>IF(G25&lt;&gt;0,SUM(G25,-(L25+Q25)),"")</f>
      </c>
      <c r="T25" s="418">
        <f>IF(G25&lt;&gt;0,S25/G25*100,"")</f>
      </c>
      <c r="U25" s="424">
        <f>IF(G25&lt;&gt;0,SUM(H25*5,I25*4,J25*3,K25*2,Q25)/(G25),"")</f>
      </c>
      <c r="V25" s="413" t="s">
        <v>214</v>
      </c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3"/>
      <c r="EQ25" s="363"/>
      <c r="ER25" s="363"/>
      <c r="ES25" s="363"/>
      <c r="ET25" s="363"/>
      <c r="EU25" s="363"/>
      <c r="EV25" s="363"/>
      <c r="EW25" s="363"/>
      <c r="EX25" s="363"/>
      <c r="EY25" s="363"/>
      <c r="EZ25" s="363"/>
      <c r="FA25" s="363"/>
      <c r="FB25" s="363"/>
      <c r="FC25" s="363"/>
      <c r="FD25" s="363"/>
      <c r="FE25" s="363"/>
      <c r="FF25" s="363"/>
      <c r="FG25" s="363"/>
      <c r="FH25" s="363"/>
      <c r="FI25" s="363"/>
      <c r="FJ25" s="363"/>
      <c r="FK25" s="363"/>
      <c r="FL25" s="363"/>
      <c r="FM25" s="363"/>
      <c r="FN25" s="363"/>
      <c r="FO25" s="363"/>
      <c r="FP25" s="363"/>
      <c r="FQ25" s="363"/>
      <c r="FR25" s="363"/>
      <c r="FS25" s="363"/>
      <c r="FT25" s="363"/>
      <c r="FU25" s="363"/>
      <c r="FV25" s="363"/>
      <c r="FW25" s="363"/>
      <c r="FX25" s="363"/>
      <c r="FY25" s="363"/>
      <c r="FZ25" s="363"/>
      <c r="GA25" s="363"/>
      <c r="GB25" s="363"/>
      <c r="GC25" s="363"/>
      <c r="GD25" s="363"/>
      <c r="GE25" s="363"/>
      <c r="GF25" s="363"/>
      <c r="GG25" s="363"/>
      <c r="GH25" s="363"/>
      <c r="GI25" s="363"/>
      <c r="GJ25" s="363"/>
      <c r="GK25" s="363"/>
      <c r="GL25" s="363"/>
      <c r="GM25" s="363"/>
      <c r="GN25" s="363"/>
      <c r="GO25" s="363"/>
      <c r="GP25" s="363"/>
      <c r="GQ25" s="363"/>
      <c r="GR25" s="363"/>
      <c r="GS25" s="363"/>
      <c r="GT25" s="363"/>
      <c r="GU25" s="363"/>
      <c r="GV25" s="363"/>
      <c r="GW25" s="363"/>
      <c r="GX25" s="363"/>
      <c r="GY25" s="363"/>
      <c r="GZ25" s="363"/>
      <c r="HA25" s="363"/>
      <c r="HB25" s="363"/>
      <c r="HC25" s="363"/>
      <c r="HD25" s="363"/>
      <c r="HE25" s="363"/>
      <c r="HF25" s="363"/>
      <c r="HG25" s="363"/>
      <c r="HH25" s="363"/>
      <c r="HI25" s="363"/>
      <c r="HJ25" s="363"/>
      <c r="HK25" s="363"/>
      <c r="HL25" s="363"/>
      <c r="HM25" s="363"/>
      <c r="HN25" s="363"/>
      <c r="HO25" s="363"/>
      <c r="HP25" s="363"/>
      <c r="HQ25" s="363"/>
      <c r="HR25" s="363"/>
      <c r="HS25" s="363"/>
      <c r="HT25" s="363"/>
      <c r="HU25" s="363"/>
      <c r="HV25" s="363"/>
      <c r="HW25" s="363"/>
    </row>
    <row r="26" spans="1:231" ht="15">
      <c r="A26" s="804"/>
      <c r="B26" s="930"/>
      <c r="C26" s="384" t="s">
        <v>42</v>
      </c>
      <c r="D26" s="435"/>
      <c r="E26" s="432"/>
      <c r="F26" s="433"/>
      <c r="G26" s="414">
        <f>SUM(E26:F26)</f>
        <v>0</v>
      </c>
      <c r="H26" s="433"/>
      <c r="I26" s="433"/>
      <c r="J26" s="433"/>
      <c r="K26" s="433"/>
      <c r="L26" s="417">
        <f>SUM(H26:K26)</f>
        <v>0</v>
      </c>
      <c r="M26" s="418">
        <f>IF(G26&lt;&gt;0,L26/G26*100,"")</f>
      </c>
      <c r="N26" s="432"/>
      <c r="O26" s="433"/>
      <c r="P26" s="433"/>
      <c r="Q26" s="422">
        <f>SUM(N26:P26)</f>
        <v>0</v>
      </c>
      <c r="R26" s="418">
        <f>IF(G26&lt;&gt;0,Q26/G26*100,"")</f>
      </c>
      <c r="S26" s="438">
        <f>IF(G26&lt;&gt;0,SUM(G26,-(L26+Q26)),"")</f>
      </c>
      <c r="T26" s="418">
        <f>IF(G26&lt;&gt;0,S26/G26*100,"")</f>
      </c>
      <c r="U26" s="424">
        <f>IF(G26&lt;&gt;0,SUM(H26*5,I26*4,J26*3,K26*2,Q26)/(G26),"")</f>
      </c>
      <c r="V26" s="413" t="s">
        <v>215</v>
      </c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/>
      <c r="EC26" s="363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363"/>
      <c r="FK26" s="363"/>
      <c r="FL26" s="363"/>
      <c r="FM26" s="363"/>
      <c r="FN26" s="363"/>
      <c r="FO26" s="363"/>
      <c r="FP26" s="363"/>
      <c r="FQ26" s="363"/>
      <c r="FR26" s="363"/>
      <c r="FS26" s="363"/>
      <c r="FT26" s="363"/>
      <c r="FU26" s="363"/>
      <c r="FV26" s="363"/>
      <c r="FW26" s="363"/>
      <c r="FX26" s="363"/>
      <c r="FY26" s="363"/>
      <c r="FZ26" s="363"/>
      <c r="GA26" s="363"/>
      <c r="GB26" s="363"/>
      <c r="GC26" s="363"/>
      <c r="GD26" s="363"/>
      <c r="GE26" s="363"/>
      <c r="GF26" s="363"/>
      <c r="GG26" s="363"/>
      <c r="GH26" s="363"/>
      <c r="GI26" s="363"/>
      <c r="GJ26" s="363"/>
      <c r="GK26" s="363"/>
      <c r="GL26" s="363"/>
      <c r="GM26" s="363"/>
      <c r="GN26" s="363"/>
      <c r="GO26" s="363"/>
      <c r="GP26" s="363"/>
      <c r="GQ26" s="363"/>
      <c r="GR26" s="363"/>
      <c r="GS26" s="363"/>
      <c r="GT26" s="363"/>
      <c r="GU26" s="363"/>
      <c r="GV26" s="363"/>
      <c r="GW26" s="363"/>
      <c r="GX26" s="363"/>
      <c r="GY26" s="363"/>
      <c r="GZ26" s="363"/>
      <c r="HA26" s="363"/>
      <c r="HB26" s="363"/>
      <c r="HC26" s="363"/>
      <c r="HD26" s="363"/>
      <c r="HE26" s="363"/>
      <c r="HF26" s="363"/>
      <c r="HG26" s="363"/>
      <c r="HH26" s="363"/>
      <c r="HI26" s="363"/>
      <c r="HJ26" s="363"/>
      <c r="HK26" s="363"/>
      <c r="HL26" s="363"/>
      <c r="HM26" s="363"/>
      <c r="HN26" s="363"/>
      <c r="HO26" s="363"/>
      <c r="HP26" s="363"/>
      <c r="HQ26" s="363"/>
      <c r="HR26" s="363"/>
      <c r="HS26" s="363"/>
      <c r="HT26" s="363"/>
      <c r="HU26" s="363"/>
      <c r="HV26" s="363"/>
      <c r="HW26" s="363"/>
    </row>
    <row r="27" spans="1:231" ht="15.75" thickBot="1">
      <c r="A27" s="805"/>
      <c r="B27" s="931"/>
      <c r="C27" s="463"/>
      <c r="D27" s="464"/>
      <c r="E27" s="465"/>
      <c r="F27" s="466"/>
      <c r="G27" s="467"/>
      <c r="H27" s="468"/>
      <c r="I27" s="469"/>
      <c r="J27" s="469"/>
      <c r="K27" s="469"/>
      <c r="L27" s="470"/>
      <c r="M27" s="471">
        <f>IF(G27&lt;&gt;0,L27/G27*100,"")</f>
      </c>
      <c r="N27" s="468"/>
      <c r="O27" s="469"/>
      <c r="P27" s="469"/>
      <c r="Q27" s="472"/>
      <c r="R27" s="473">
        <f>IF(G27&lt;&gt;0,Q27/G27*100,"")</f>
      </c>
      <c r="S27" s="474"/>
      <c r="T27" s="473">
        <f>IF(G27&lt;&gt;0,S27/G27*100,"")</f>
      </c>
      <c r="U27" s="475">
        <f>IF(G27&lt;&gt;0,SUM(H27*5,I27*4,J27*3,K27*2,Q27)/(G27),"")</f>
      </c>
      <c r="V27" s="486" t="s">
        <v>216</v>
      </c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M27" s="363"/>
      <c r="EN27" s="363"/>
      <c r="EO27" s="363"/>
      <c r="EP27" s="363"/>
      <c r="EQ27" s="363"/>
      <c r="ER27" s="363"/>
      <c r="ES27" s="363"/>
      <c r="ET27" s="363"/>
      <c r="EU27" s="363"/>
      <c r="EV27" s="363"/>
      <c r="EW27" s="363"/>
      <c r="EX27" s="363"/>
      <c r="EY27" s="363"/>
      <c r="EZ27" s="363"/>
      <c r="FA27" s="363"/>
      <c r="FB27" s="363"/>
      <c r="FC27" s="363"/>
      <c r="FD27" s="363"/>
      <c r="FE27" s="363"/>
      <c r="FF27" s="363"/>
      <c r="FG27" s="363"/>
      <c r="FH27" s="363"/>
      <c r="FI27" s="363"/>
      <c r="FJ27" s="363"/>
      <c r="FK27" s="363"/>
      <c r="FL27" s="363"/>
      <c r="FM27" s="363"/>
      <c r="FN27" s="363"/>
      <c r="FO27" s="363"/>
      <c r="FP27" s="363"/>
      <c r="FQ27" s="363"/>
      <c r="FR27" s="363"/>
      <c r="FS27" s="363"/>
      <c r="FT27" s="363"/>
      <c r="FU27" s="363"/>
      <c r="FV27" s="363"/>
      <c r="FW27" s="363"/>
      <c r="FX27" s="363"/>
      <c r="FY27" s="363"/>
      <c r="FZ27" s="363"/>
      <c r="GA27" s="363"/>
      <c r="GB27" s="363"/>
      <c r="GC27" s="363"/>
      <c r="GD27" s="363"/>
      <c r="GE27" s="363"/>
      <c r="GF27" s="363"/>
      <c r="GG27" s="363"/>
      <c r="GH27" s="363"/>
      <c r="GI27" s="363"/>
      <c r="GJ27" s="363"/>
      <c r="GK27" s="363"/>
      <c r="GL27" s="363"/>
      <c r="GM27" s="363"/>
      <c r="GN27" s="363"/>
      <c r="GO27" s="363"/>
      <c r="GP27" s="363"/>
      <c r="GQ27" s="363"/>
      <c r="GR27" s="363"/>
      <c r="GS27" s="363"/>
      <c r="GT27" s="363"/>
      <c r="GU27" s="363"/>
      <c r="GV27" s="363"/>
      <c r="GW27" s="363"/>
      <c r="GX27" s="363"/>
      <c r="GY27" s="363"/>
      <c r="GZ27" s="363"/>
      <c r="HA27" s="363"/>
      <c r="HB27" s="363"/>
      <c r="HC27" s="363"/>
      <c r="HD27" s="363"/>
      <c r="HE27" s="363"/>
      <c r="HF27" s="363"/>
      <c r="HG27" s="363"/>
      <c r="HH27" s="363"/>
      <c r="HI27" s="363"/>
      <c r="HJ27" s="363"/>
      <c r="HK27" s="363"/>
      <c r="HL27" s="363"/>
      <c r="HM27" s="363"/>
      <c r="HN27" s="363"/>
      <c r="HO27" s="363"/>
      <c r="HP27" s="363"/>
      <c r="HQ27" s="363"/>
      <c r="HR27" s="363"/>
      <c r="HS27" s="363"/>
      <c r="HT27" s="363"/>
      <c r="HU27" s="363"/>
      <c r="HV27" s="363"/>
      <c r="HW27" s="363"/>
    </row>
    <row r="28" spans="1:231" ht="15">
      <c r="A28" s="392"/>
      <c r="B28" s="393" t="s">
        <v>46</v>
      </c>
      <c r="C28" s="476"/>
      <c r="D28" s="477">
        <f aca="true" t="shared" si="11" ref="D28:L28">SUM(D24:D27)</f>
        <v>0</v>
      </c>
      <c r="E28" s="478">
        <f t="shared" si="11"/>
        <v>0</v>
      </c>
      <c r="F28" s="479">
        <f t="shared" si="11"/>
        <v>0</v>
      </c>
      <c r="G28" s="480">
        <f t="shared" si="11"/>
        <v>0</v>
      </c>
      <c r="H28" s="478">
        <f t="shared" si="11"/>
        <v>0</v>
      </c>
      <c r="I28" s="479">
        <f t="shared" si="11"/>
        <v>0</v>
      </c>
      <c r="J28" s="479">
        <f t="shared" si="11"/>
        <v>0</v>
      </c>
      <c r="K28" s="479">
        <f t="shared" si="11"/>
        <v>0</v>
      </c>
      <c r="L28" s="481">
        <f t="shared" si="11"/>
        <v>0</v>
      </c>
      <c r="M28" s="482">
        <f>IF(G28&lt;&gt;0,L28/G28*100,"")</f>
      </c>
      <c r="N28" s="478">
        <f>SUM(N24:N27)</f>
        <v>0</v>
      </c>
      <c r="O28" s="479">
        <f>SUM(O24:O27)</f>
        <v>0</v>
      </c>
      <c r="P28" s="479">
        <f>SUM(P24:P27)</f>
        <v>0</v>
      </c>
      <c r="Q28" s="483">
        <f>SUM(Q24:Q27)</f>
        <v>0</v>
      </c>
      <c r="R28" s="482">
        <f>IF(G28&lt;&gt;0,Q28/G28*100,"")</f>
      </c>
      <c r="S28" s="484">
        <f>SUM(S24:S27)</f>
        <v>0</v>
      </c>
      <c r="T28" s="482">
        <f>IF(G28&lt;&gt;0,S28/G28*100,"")</f>
      </c>
      <c r="U28" s="485">
        <f>IF(G28&lt;&gt;0,SUM(H28*5,I28*4,J28*3,K28*2,Q28)/(G28),"")</f>
      </c>
      <c r="V28" s="486" t="s">
        <v>217</v>
      </c>
      <c r="DJ28" s="363"/>
      <c r="DK28" s="363"/>
      <c r="DL28" s="363"/>
      <c r="DM28" s="363"/>
      <c r="DN28" s="363"/>
      <c r="DO28" s="363"/>
      <c r="DP28" s="363"/>
      <c r="DQ28" s="363"/>
      <c r="DR28" s="363"/>
      <c r="DS28" s="363"/>
      <c r="DT28" s="363"/>
      <c r="DU28" s="363"/>
      <c r="DV28" s="363"/>
      <c r="DW28" s="363"/>
      <c r="DX28" s="363"/>
      <c r="DY28" s="363"/>
      <c r="DZ28" s="363"/>
      <c r="EA28" s="363"/>
      <c r="EB28" s="363"/>
      <c r="EC28" s="363"/>
      <c r="ED28" s="363"/>
      <c r="EE28" s="363"/>
      <c r="EF28" s="363"/>
      <c r="EG28" s="363"/>
      <c r="EH28" s="363"/>
      <c r="EI28" s="363"/>
      <c r="EJ28" s="363"/>
      <c r="EK28" s="363"/>
      <c r="EL28" s="363"/>
      <c r="EM28" s="363"/>
      <c r="EN28" s="363"/>
      <c r="EO28" s="363"/>
      <c r="EP28" s="363"/>
      <c r="EQ28" s="363"/>
      <c r="ER28" s="363"/>
      <c r="ES28" s="363"/>
      <c r="ET28" s="363"/>
      <c r="EU28" s="363"/>
      <c r="EV28" s="363"/>
      <c r="EW28" s="363"/>
      <c r="EX28" s="363"/>
      <c r="EY28" s="363"/>
      <c r="EZ28" s="363"/>
      <c r="FA28" s="363"/>
      <c r="FB28" s="363"/>
      <c r="FC28" s="363"/>
      <c r="FD28" s="363"/>
      <c r="FE28" s="363"/>
      <c r="FF28" s="363"/>
      <c r="FG28" s="363"/>
      <c r="FH28" s="363"/>
      <c r="FI28" s="363"/>
      <c r="FJ28" s="363"/>
      <c r="FK28" s="363"/>
      <c r="FL28" s="363"/>
      <c r="FM28" s="363"/>
      <c r="FN28" s="363"/>
      <c r="FO28" s="363"/>
      <c r="FP28" s="363"/>
      <c r="FQ28" s="363"/>
      <c r="FR28" s="363"/>
      <c r="FS28" s="363"/>
      <c r="FT28" s="363"/>
      <c r="FU28" s="363"/>
      <c r="FV28" s="363"/>
      <c r="FW28" s="363"/>
      <c r="FX28" s="363"/>
      <c r="FY28" s="363"/>
      <c r="FZ28" s="363"/>
      <c r="GA28" s="363"/>
      <c r="GB28" s="363"/>
      <c r="GC28" s="363"/>
      <c r="GD28" s="363"/>
      <c r="GE28" s="363"/>
      <c r="GF28" s="363"/>
      <c r="GG28" s="363"/>
      <c r="GH28" s="363"/>
      <c r="GI28" s="363"/>
      <c r="GJ28" s="363"/>
      <c r="GK28" s="363"/>
      <c r="GL28" s="363"/>
      <c r="GM28" s="363"/>
      <c r="GN28" s="363"/>
      <c r="GO28" s="363"/>
      <c r="GP28" s="363"/>
      <c r="GQ28" s="363"/>
      <c r="GR28" s="363"/>
      <c r="GS28" s="363"/>
      <c r="GT28" s="363"/>
      <c r="GU28" s="363"/>
      <c r="GV28" s="363"/>
      <c r="GW28" s="363"/>
      <c r="GX28" s="363"/>
      <c r="GY28" s="363"/>
      <c r="GZ28" s="363"/>
      <c r="HA28" s="363"/>
      <c r="HB28" s="363"/>
      <c r="HC28" s="363"/>
      <c r="HD28" s="363"/>
      <c r="HE28" s="363"/>
      <c r="HF28" s="363"/>
      <c r="HG28" s="363"/>
      <c r="HH28" s="363"/>
      <c r="HI28" s="363"/>
      <c r="HJ28" s="363"/>
      <c r="HK28" s="363"/>
      <c r="HL28" s="363"/>
      <c r="HM28" s="363"/>
      <c r="HN28" s="363"/>
      <c r="HO28" s="363"/>
      <c r="HP28" s="363"/>
      <c r="HQ28" s="363"/>
      <c r="HR28" s="363"/>
      <c r="HS28" s="363"/>
      <c r="HT28" s="363"/>
      <c r="HU28" s="363"/>
      <c r="HV28" s="363"/>
      <c r="HW28" s="363"/>
    </row>
    <row r="29" spans="114:231" ht="15">
      <c r="DJ29" s="363"/>
      <c r="DK29" s="363"/>
      <c r="DL29" s="363"/>
      <c r="DM29" s="363"/>
      <c r="DN29" s="363"/>
      <c r="DO29" s="363"/>
      <c r="DP29" s="363"/>
      <c r="DQ29" s="363"/>
      <c r="DR29" s="363"/>
      <c r="DS29" s="363"/>
      <c r="DT29" s="363"/>
      <c r="DU29" s="363"/>
      <c r="DV29" s="363"/>
      <c r="DW29" s="363"/>
      <c r="DX29" s="363"/>
      <c r="DY29" s="363"/>
      <c r="DZ29" s="363"/>
      <c r="EA29" s="363"/>
      <c r="EB29" s="363"/>
      <c r="EC29" s="363"/>
      <c r="ED29" s="363"/>
      <c r="EE29" s="363"/>
      <c r="EF29" s="363"/>
      <c r="EG29" s="363"/>
      <c r="EH29" s="363"/>
      <c r="EI29" s="363"/>
      <c r="EJ29" s="363"/>
      <c r="EK29" s="363"/>
      <c r="EL29" s="363"/>
      <c r="EM29" s="363"/>
      <c r="EN29" s="363"/>
      <c r="EO29" s="363"/>
      <c r="EP29" s="363"/>
      <c r="EQ29" s="363"/>
      <c r="ER29" s="363"/>
      <c r="ES29" s="363"/>
      <c r="ET29" s="363"/>
      <c r="EU29" s="363"/>
      <c r="EV29" s="363"/>
      <c r="EW29" s="363"/>
      <c r="EX29" s="363"/>
      <c r="EY29" s="363"/>
      <c r="EZ29" s="363"/>
      <c r="FA29" s="363"/>
      <c r="FB29" s="363"/>
      <c r="FC29" s="363"/>
      <c r="FD29" s="363"/>
      <c r="FE29" s="363"/>
      <c r="FF29" s="363"/>
      <c r="FG29" s="363"/>
      <c r="FH29" s="363"/>
      <c r="FI29" s="363"/>
      <c r="FJ29" s="363"/>
      <c r="FK29" s="363"/>
      <c r="FL29" s="363"/>
      <c r="FM29" s="363"/>
      <c r="FN29" s="363"/>
      <c r="FO29" s="363"/>
      <c r="FP29" s="363"/>
      <c r="FQ29" s="363"/>
      <c r="FR29" s="363"/>
      <c r="FS29" s="363"/>
      <c r="FT29" s="363"/>
      <c r="FU29" s="363"/>
      <c r="FV29" s="363"/>
      <c r="FW29" s="363"/>
      <c r="FX29" s="363"/>
      <c r="FY29" s="363"/>
      <c r="FZ29" s="363"/>
      <c r="GA29" s="363"/>
      <c r="GB29" s="363"/>
      <c r="GC29" s="363"/>
      <c r="GD29" s="363"/>
      <c r="GE29" s="363"/>
      <c r="GF29" s="363"/>
      <c r="GG29" s="363"/>
      <c r="GH29" s="363"/>
      <c r="GI29" s="363"/>
      <c r="GJ29" s="363"/>
      <c r="GK29" s="363"/>
      <c r="GL29" s="363"/>
      <c r="GM29" s="363"/>
      <c r="GN29" s="363"/>
      <c r="GO29" s="363"/>
      <c r="GP29" s="363"/>
      <c r="GQ29" s="363"/>
      <c r="GR29" s="363"/>
      <c r="GS29" s="363"/>
      <c r="GT29" s="363"/>
      <c r="GU29" s="363"/>
      <c r="GV29" s="363"/>
      <c r="GW29" s="363"/>
      <c r="GX29" s="363"/>
      <c r="GY29" s="363"/>
      <c r="GZ29" s="363"/>
      <c r="HA29" s="363"/>
      <c r="HB29" s="363"/>
      <c r="HC29" s="363"/>
      <c r="HD29" s="363"/>
      <c r="HE29" s="363"/>
      <c r="HF29" s="363"/>
      <c r="HG29" s="363"/>
      <c r="HH29" s="363"/>
      <c r="HI29" s="363"/>
      <c r="HJ29" s="363"/>
      <c r="HK29" s="363"/>
      <c r="HL29" s="363"/>
      <c r="HM29" s="363"/>
      <c r="HN29" s="363"/>
      <c r="HO29" s="363"/>
      <c r="HP29" s="363"/>
      <c r="HQ29" s="363"/>
      <c r="HR29" s="363"/>
      <c r="HS29" s="363"/>
      <c r="HT29" s="363"/>
      <c r="HU29" s="363"/>
      <c r="HV29" s="363"/>
      <c r="HW29" s="363"/>
    </row>
    <row r="30" spans="114:231" ht="15"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  <c r="ED30" s="363"/>
      <c r="EE30" s="363"/>
      <c r="EF30" s="363"/>
      <c r="EG30" s="363"/>
      <c r="EH30" s="363"/>
      <c r="EI30" s="363"/>
      <c r="EJ30" s="363"/>
      <c r="EK30" s="363"/>
      <c r="EL30" s="363"/>
      <c r="EM30" s="363"/>
      <c r="EN30" s="363"/>
      <c r="EO30" s="363"/>
      <c r="EP30" s="363"/>
      <c r="EQ30" s="363"/>
      <c r="ER30" s="363"/>
      <c r="ES30" s="363"/>
      <c r="ET30" s="363"/>
      <c r="EU30" s="363"/>
      <c r="EV30" s="363"/>
      <c r="EW30" s="363"/>
      <c r="EX30" s="363"/>
      <c r="EY30" s="363"/>
      <c r="EZ30" s="363"/>
      <c r="FA30" s="363"/>
      <c r="FB30" s="363"/>
      <c r="FC30" s="363"/>
      <c r="FD30" s="363"/>
      <c r="FE30" s="363"/>
      <c r="FF30" s="363"/>
      <c r="FG30" s="363"/>
      <c r="FH30" s="363"/>
      <c r="FI30" s="363"/>
      <c r="FJ30" s="363"/>
      <c r="FK30" s="363"/>
      <c r="FL30" s="363"/>
      <c r="FM30" s="363"/>
      <c r="FN30" s="363"/>
      <c r="FO30" s="363"/>
      <c r="FP30" s="363"/>
      <c r="FQ30" s="363"/>
      <c r="FR30" s="363"/>
      <c r="FS30" s="363"/>
      <c r="FT30" s="363"/>
      <c r="FU30" s="363"/>
      <c r="FV30" s="363"/>
      <c r="FW30" s="363"/>
      <c r="FX30" s="363"/>
      <c r="FY30" s="363"/>
      <c r="FZ30" s="363"/>
      <c r="GA30" s="363"/>
      <c r="GB30" s="363"/>
      <c r="GC30" s="363"/>
      <c r="GD30" s="363"/>
      <c r="GE30" s="363"/>
      <c r="GF30" s="363"/>
      <c r="GG30" s="363"/>
      <c r="GH30" s="363"/>
      <c r="GI30" s="363"/>
      <c r="GJ30" s="363"/>
      <c r="GK30" s="363"/>
      <c r="GL30" s="363"/>
      <c r="GM30" s="363"/>
      <c r="GN30" s="363"/>
      <c r="GO30" s="363"/>
      <c r="GP30" s="363"/>
      <c r="GQ30" s="363"/>
      <c r="GR30" s="363"/>
      <c r="GS30" s="363"/>
      <c r="GT30" s="363"/>
      <c r="GU30" s="363"/>
      <c r="GV30" s="363"/>
      <c r="GW30" s="363"/>
      <c r="GX30" s="363"/>
      <c r="GY30" s="363"/>
      <c r="GZ30" s="363"/>
      <c r="HA30" s="363"/>
      <c r="HB30" s="363"/>
      <c r="HC30" s="363"/>
      <c r="HD30" s="363"/>
      <c r="HE30" s="363"/>
      <c r="HF30" s="363"/>
      <c r="HG30" s="363"/>
      <c r="HH30" s="363"/>
      <c r="HI30" s="363"/>
      <c r="HJ30" s="363"/>
      <c r="HK30" s="363"/>
      <c r="HL30" s="363"/>
      <c r="HM30" s="363"/>
      <c r="HN30" s="363"/>
      <c r="HO30" s="363"/>
      <c r="HP30" s="363"/>
      <c r="HQ30" s="363"/>
      <c r="HR30" s="363"/>
      <c r="HS30" s="363"/>
      <c r="HT30" s="363"/>
      <c r="HU30" s="363"/>
      <c r="HV30" s="363"/>
      <c r="HW30" s="363"/>
    </row>
    <row r="31" spans="1:231" ht="16.5" thickBot="1">
      <c r="A31" s="941" t="s">
        <v>219</v>
      </c>
      <c r="B31" s="941"/>
      <c r="C31" s="941"/>
      <c r="D31" s="941"/>
      <c r="E31" s="941"/>
      <c r="F31" s="941"/>
      <c r="G31" s="796" t="str">
        <f>$G$1</f>
        <v>na I. polugodištu</v>
      </c>
      <c r="H31" s="796"/>
      <c r="I31" s="796"/>
      <c r="J31" s="796" t="str">
        <f>$J$1</f>
        <v>2018/2019</v>
      </c>
      <c r="K31" s="796"/>
      <c r="L31" s="797" t="s">
        <v>127</v>
      </c>
      <c r="M31" s="797"/>
      <c r="N31" s="372"/>
      <c r="O31" s="372"/>
      <c r="P31" s="372"/>
      <c r="Q31" s="372"/>
      <c r="R31" s="372"/>
      <c r="S31" s="366"/>
      <c r="T31" s="366"/>
      <c r="U31" s="364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3"/>
      <c r="DX31" s="363"/>
      <c r="DY31" s="363"/>
      <c r="DZ31" s="363"/>
      <c r="EA31" s="363"/>
      <c r="EB31" s="363"/>
      <c r="EC31" s="363"/>
      <c r="ED31" s="363"/>
      <c r="EE31" s="363"/>
      <c r="EF31" s="363"/>
      <c r="EG31" s="363"/>
      <c r="EH31" s="363"/>
      <c r="EI31" s="363"/>
      <c r="EJ31" s="363"/>
      <c r="EK31" s="363"/>
      <c r="EL31" s="363"/>
      <c r="EM31" s="363"/>
      <c r="EN31" s="363"/>
      <c r="EO31" s="363"/>
      <c r="EP31" s="363"/>
      <c r="EQ31" s="363"/>
      <c r="ER31" s="363"/>
      <c r="ES31" s="363"/>
      <c r="ET31" s="363"/>
      <c r="EU31" s="363"/>
      <c r="EV31" s="363"/>
      <c r="EW31" s="363"/>
      <c r="EX31" s="363"/>
      <c r="EY31" s="363"/>
      <c r="EZ31" s="363"/>
      <c r="FA31" s="363"/>
      <c r="FB31" s="363"/>
      <c r="FC31" s="363"/>
      <c r="FD31" s="363"/>
      <c r="FE31" s="363"/>
      <c r="FF31" s="363"/>
      <c r="FG31" s="363"/>
      <c r="FH31" s="363"/>
      <c r="FI31" s="363"/>
      <c r="FJ31" s="363"/>
      <c r="FK31" s="363"/>
      <c r="FL31" s="363"/>
      <c r="FM31" s="363"/>
      <c r="FN31" s="363"/>
      <c r="FO31" s="363"/>
      <c r="FP31" s="363"/>
      <c r="FQ31" s="363"/>
      <c r="FR31" s="363"/>
      <c r="FS31" s="363"/>
      <c r="FT31" s="363"/>
      <c r="FU31" s="363"/>
      <c r="FV31" s="363"/>
      <c r="FW31" s="363"/>
      <c r="FX31" s="363"/>
      <c r="FY31" s="363"/>
      <c r="FZ31" s="363"/>
      <c r="GA31" s="363"/>
      <c r="GB31" s="363"/>
      <c r="GC31" s="363"/>
      <c r="GD31" s="363"/>
      <c r="GE31" s="363"/>
      <c r="GF31" s="363"/>
      <c r="GG31" s="363"/>
      <c r="GH31" s="363"/>
      <c r="GI31" s="363"/>
      <c r="GJ31" s="363"/>
      <c r="GK31" s="363"/>
      <c r="GL31" s="363"/>
      <c r="GM31" s="363"/>
      <c r="GN31" s="363"/>
      <c r="GO31" s="363"/>
      <c r="GP31" s="363"/>
      <c r="GQ31" s="363"/>
      <c r="GR31" s="363"/>
      <c r="GS31" s="363"/>
      <c r="GT31" s="363"/>
      <c r="GU31" s="363"/>
      <c r="GV31" s="363"/>
      <c r="GW31" s="363"/>
      <c r="GX31" s="363"/>
      <c r="GY31" s="363"/>
      <c r="GZ31" s="363"/>
      <c r="HA31" s="363"/>
      <c r="HB31" s="363"/>
      <c r="HC31" s="363"/>
      <c r="HD31" s="363"/>
      <c r="HE31" s="363"/>
      <c r="HF31" s="363"/>
      <c r="HG31" s="363"/>
      <c r="HH31" s="363"/>
      <c r="HI31" s="363"/>
      <c r="HJ31" s="363"/>
      <c r="HK31" s="363"/>
      <c r="HL31" s="363"/>
      <c r="HM31" s="363"/>
      <c r="HN31" s="363"/>
      <c r="HO31" s="363"/>
      <c r="HP31" s="363"/>
      <c r="HQ31" s="363"/>
      <c r="HR31" s="363"/>
      <c r="HS31" s="363"/>
      <c r="HT31" s="363"/>
      <c r="HU31" s="363"/>
      <c r="HV31" s="363"/>
      <c r="HW31" s="363"/>
    </row>
    <row r="32" spans="1:231" ht="15">
      <c r="A32" s="935" t="s">
        <v>6</v>
      </c>
      <c r="B32" s="935" t="s">
        <v>7</v>
      </c>
      <c r="C32" s="935" t="s">
        <v>8</v>
      </c>
      <c r="D32" s="937" t="s">
        <v>9</v>
      </c>
      <c r="E32" s="932" t="s">
        <v>10</v>
      </c>
      <c r="F32" s="933"/>
      <c r="G32" s="934"/>
      <c r="H32" s="932" t="s">
        <v>20</v>
      </c>
      <c r="I32" s="933"/>
      <c r="J32" s="933"/>
      <c r="K32" s="933"/>
      <c r="L32" s="933"/>
      <c r="M32" s="934"/>
      <c r="N32" s="932" t="s">
        <v>22</v>
      </c>
      <c r="O32" s="933"/>
      <c r="P32" s="933"/>
      <c r="Q32" s="933"/>
      <c r="R32" s="934"/>
      <c r="S32" s="932" t="s">
        <v>129</v>
      </c>
      <c r="T32" s="934"/>
      <c r="U32" s="939" t="s">
        <v>14</v>
      </c>
      <c r="DJ32" s="363"/>
      <c r="DK32" s="363"/>
      <c r="DL32" s="363"/>
      <c r="DM32" s="363"/>
      <c r="DN32" s="363"/>
      <c r="DO32" s="363"/>
      <c r="DP32" s="363"/>
      <c r="DQ32" s="363"/>
      <c r="DR32" s="363"/>
      <c r="DS32" s="363"/>
      <c r="DT32" s="363"/>
      <c r="DU32" s="363"/>
      <c r="DV32" s="363"/>
      <c r="DW32" s="363"/>
      <c r="DX32" s="363"/>
      <c r="DY32" s="363"/>
      <c r="DZ32" s="363"/>
      <c r="EA32" s="363"/>
      <c r="EB32" s="363"/>
      <c r="EC32" s="363"/>
      <c r="ED32" s="363"/>
      <c r="EE32" s="363"/>
      <c r="EF32" s="363"/>
      <c r="EG32" s="363"/>
      <c r="EH32" s="363"/>
      <c r="EI32" s="363"/>
      <c r="EJ32" s="363"/>
      <c r="EK32" s="363"/>
      <c r="EL32" s="363"/>
      <c r="EM32" s="363"/>
      <c r="EN32" s="363"/>
      <c r="EO32" s="363"/>
      <c r="EP32" s="363"/>
      <c r="EQ32" s="363"/>
      <c r="ER32" s="363"/>
      <c r="ES32" s="363"/>
      <c r="ET32" s="363"/>
      <c r="EU32" s="363"/>
      <c r="EV32" s="363"/>
      <c r="EW32" s="363"/>
      <c r="EX32" s="363"/>
      <c r="EY32" s="363"/>
      <c r="EZ32" s="363"/>
      <c r="FA32" s="363"/>
      <c r="FB32" s="363"/>
      <c r="FC32" s="363"/>
      <c r="FD32" s="363"/>
      <c r="FE32" s="363"/>
      <c r="FF32" s="363"/>
      <c r="FG32" s="363"/>
      <c r="FH32" s="363"/>
      <c r="FI32" s="363"/>
      <c r="FJ32" s="363"/>
      <c r="FK32" s="363"/>
      <c r="FL32" s="363"/>
      <c r="FM32" s="363"/>
      <c r="FN32" s="363"/>
      <c r="FO32" s="363"/>
      <c r="FP32" s="363"/>
      <c r="FQ32" s="363"/>
      <c r="FR32" s="363"/>
      <c r="FS32" s="363"/>
      <c r="FT32" s="363"/>
      <c r="FU32" s="363"/>
      <c r="FV32" s="363"/>
      <c r="FW32" s="363"/>
      <c r="FX32" s="363"/>
      <c r="FY32" s="363"/>
      <c r="FZ32" s="363"/>
      <c r="GA32" s="363"/>
      <c r="GB32" s="363"/>
      <c r="GC32" s="363"/>
      <c r="GD32" s="363"/>
      <c r="GE32" s="363"/>
      <c r="GF32" s="363"/>
      <c r="GG32" s="363"/>
      <c r="GH32" s="363"/>
      <c r="GI32" s="363"/>
      <c r="GJ32" s="363"/>
      <c r="GK32" s="363"/>
      <c r="GL32" s="363"/>
      <c r="GM32" s="363"/>
      <c r="GN32" s="363"/>
      <c r="GO32" s="363"/>
      <c r="GP32" s="363"/>
      <c r="GQ32" s="363"/>
      <c r="GR32" s="363"/>
      <c r="GS32" s="363"/>
      <c r="GT32" s="363"/>
      <c r="GU32" s="363"/>
      <c r="GV32" s="363"/>
      <c r="GW32" s="363"/>
      <c r="GX32" s="363"/>
      <c r="GY32" s="363"/>
      <c r="GZ32" s="363"/>
      <c r="HA32" s="363"/>
      <c r="HB32" s="363"/>
      <c r="HC32" s="363"/>
      <c r="HD32" s="363"/>
      <c r="HE32" s="363"/>
      <c r="HF32" s="363"/>
      <c r="HG32" s="363"/>
      <c r="HH32" s="363"/>
      <c r="HI32" s="363"/>
      <c r="HJ32" s="363"/>
      <c r="HK32" s="363"/>
      <c r="HL32" s="363"/>
      <c r="HM32" s="363"/>
      <c r="HN32" s="363"/>
      <c r="HO32" s="363"/>
      <c r="HP32" s="363"/>
      <c r="HQ32" s="363"/>
      <c r="HR32" s="363"/>
      <c r="HS32" s="363"/>
      <c r="HT32" s="363"/>
      <c r="HU32" s="363"/>
      <c r="HV32" s="363"/>
      <c r="HW32" s="363"/>
    </row>
    <row r="33" spans="1:231" ht="41.25" thickBot="1">
      <c r="A33" s="936"/>
      <c r="B33" s="936"/>
      <c r="C33" s="936"/>
      <c r="D33" s="938"/>
      <c r="E33" s="457" t="s">
        <v>24</v>
      </c>
      <c r="F33" s="458" t="s">
        <v>25</v>
      </c>
      <c r="G33" s="459" t="s">
        <v>26</v>
      </c>
      <c r="H33" s="460" t="s">
        <v>138</v>
      </c>
      <c r="I33" s="460" t="s">
        <v>139</v>
      </c>
      <c r="J33" s="460" t="s">
        <v>140</v>
      </c>
      <c r="K33" s="460" t="s">
        <v>141</v>
      </c>
      <c r="L33" s="461" t="s">
        <v>142</v>
      </c>
      <c r="M33" s="462" t="s">
        <v>28</v>
      </c>
      <c r="N33" s="457" t="s">
        <v>29</v>
      </c>
      <c r="O33" s="458" t="s">
        <v>30</v>
      </c>
      <c r="P33" s="458" t="s">
        <v>31</v>
      </c>
      <c r="Q33" s="458" t="s">
        <v>143</v>
      </c>
      <c r="R33" s="459" t="s">
        <v>28</v>
      </c>
      <c r="S33" s="457" t="s">
        <v>144</v>
      </c>
      <c r="T33" s="459" t="s">
        <v>28</v>
      </c>
      <c r="U33" s="940"/>
      <c r="DJ33" s="363"/>
      <c r="DK33" s="363"/>
      <c r="DL33" s="363"/>
      <c r="DM33" s="363"/>
      <c r="DN33" s="363"/>
      <c r="DO33" s="363"/>
      <c r="DP33" s="363"/>
      <c r="DQ33" s="363"/>
      <c r="DR33" s="363"/>
      <c r="DS33" s="363"/>
      <c r="DT33" s="363"/>
      <c r="DU33" s="363"/>
      <c r="DV33" s="363"/>
      <c r="DW33" s="363"/>
      <c r="DX33" s="363"/>
      <c r="DY33" s="363"/>
      <c r="DZ33" s="363"/>
      <c r="EA33" s="363"/>
      <c r="EB33" s="363"/>
      <c r="EC33" s="363"/>
      <c r="ED33" s="363"/>
      <c r="EE33" s="363"/>
      <c r="EF33" s="363"/>
      <c r="EG33" s="363"/>
      <c r="EH33" s="363"/>
      <c r="EI33" s="363"/>
      <c r="EJ33" s="363"/>
      <c r="EK33" s="363"/>
      <c r="EL33" s="363"/>
      <c r="EM33" s="363"/>
      <c r="EN33" s="363"/>
      <c r="EO33" s="363"/>
      <c r="EP33" s="363"/>
      <c r="EQ33" s="363"/>
      <c r="ER33" s="363"/>
      <c r="ES33" s="363"/>
      <c r="ET33" s="363"/>
      <c r="EU33" s="363"/>
      <c r="EV33" s="363"/>
      <c r="EW33" s="363"/>
      <c r="EX33" s="363"/>
      <c r="EY33" s="363"/>
      <c r="EZ33" s="363"/>
      <c r="FA33" s="363"/>
      <c r="FB33" s="363"/>
      <c r="FC33" s="363"/>
      <c r="FD33" s="363"/>
      <c r="FE33" s="363"/>
      <c r="FF33" s="363"/>
      <c r="FG33" s="363"/>
      <c r="FH33" s="363"/>
      <c r="FI33" s="363"/>
      <c r="FJ33" s="363"/>
      <c r="FK33" s="363"/>
      <c r="FL33" s="363"/>
      <c r="FM33" s="363"/>
      <c r="FN33" s="363"/>
      <c r="FO33" s="363"/>
      <c r="FP33" s="363"/>
      <c r="FQ33" s="363"/>
      <c r="FR33" s="363"/>
      <c r="FS33" s="363"/>
      <c r="FT33" s="363"/>
      <c r="FU33" s="363"/>
      <c r="FV33" s="363"/>
      <c r="FW33" s="363"/>
      <c r="FX33" s="363"/>
      <c r="FY33" s="363"/>
      <c r="FZ33" s="363"/>
      <c r="GA33" s="363"/>
      <c r="GB33" s="363"/>
      <c r="GC33" s="363"/>
      <c r="GD33" s="363"/>
      <c r="GE33" s="363"/>
      <c r="GF33" s="363"/>
      <c r="GG33" s="363"/>
      <c r="GH33" s="363"/>
      <c r="GI33" s="363"/>
      <c r="GJ33" s="363"/>
      <c r="GK33" s="363"/>
      <c r="GL33" s="363"/>
      <c r="GM33" s="363"/>
      <c r="GN33" s="363"/>
      <c r="GO33" s="363"/>
      <c r="GP33" s="363"/>
      <c r="GQ33" s="363"/>
      <c r="GR33" s="363"/>
      <c r="GS33" s="363"/>
      <c r="GT33" s="363"/>
      <c r="GU33" s="363"/>
      <c r="GV33" s="363"/>
      <c r="GW33" s="363"/>
      <c r="GX33" s="363"/>
      <c r="GY33" s="363"/>
      <c r="GZ33" s="363"/>
      <c r="HA33" s="363"/>
      <c r="HB33" s="363"/>
      <c r="HC33" s="363"/>
      <c r="HD33" s="363"/>
      <c r="HE33" s="363"/>
      <c r="HF33" s="363"/>
      <c r="HG33" s="363"/>
      <c r="HH33" s="363"/>
      <c r="HI33" s="363"/>
      <c r="HJ33" s="363"/>
      <c r="HK33" s="363"/>
      <c r="HL33" s="363"/>
      <c r="HM33" s="363"/>
      <c r="HN33" s="363"/>
      <c r="HO33" s="363"/>
      <c r="HP33" s="363"/>
      <c r="HQ33" s="363"/>
      <c r="HR33" s="363"/>
      <c r="HS33" s="363"/>
      <c r="HT33" s="363"/>
      <c r="HU33" s="363"/>
      <c r="HV33" s="363"/>
      <c r="HW33" s="363"/>
    </row>
    <row r="34" spans="1:231" ht="15">
      <c r="A34" s="803">
        <v>1</v>
      </c>
      <c r="B34" s="929">
        <f>B4</f>
        <v>0</v>
      </c>
      <c r="C34" s="376" t="s">
        <v>38</v>
      </c>
      <c r="D34" s="708">
        <f aca="true" t="shared" si="12" ref="D34:F36">D4+D14+D24</f>
        <v>0</v>
      </c>
      <c r="E34" s="468">
        <f t="shared" si="12"/>
        <v>0</v>
      </c>
      <c r="F34" s="469">
        <f t="shared" si="12"/>
        <v>0</v>
      </c>
      <c r="G34" s="709">
        <f>SUM(E34:F34)</f>
        <v>0</v>
      </c>
      <c r="H34" s="469">
        <f aca="true" t="shared" si="13" ref="H34:K36">H4+H14+H24</f>
        <v>0</v>
      </c>
      <c r="I34" s="469">
        <f t="shared" si="13"/>
        <v>0</v>
      </c>
      <c r="J34" s="469">
        <f t="shared" si="13"/>
        <v>0</v>
      </c>
      <c r="K34" s="469">
        <f t="shared" si="13"/>
        <v>0</v>
      </c>
      <c r="L34" s="470">
        <f>IF(G34&lt;&gt;0,SUM(H34:K34),"")</f>
      </c>
      <c r="M34" s="473">
        <f>IF(G34&lt;&gt;0,L34/G34*100,"")</f>
      </c>
      <c r="N34" s="468">
        <f aca="true" t="shared" si="14" ref="N34:P36">N4+N14+N24</f>
        <v>0</v>
      </c>
      <c r="O34" s="469">
        <f t="shared" si="14"/>
        <v>0</v>
      </c>
      <c r="P34" s="469">
        <f t="shared" si="14"/>
        <v>0</v>
      </c>
      <c r="Q34" s="472">
        <f>SUM(N34:P34)</f>
        <v>0</v>
      </c>
      <c r="R34" s="473">
        <f>IF(G34&lt;&gt;0,Q34/G34*100,"")</f>
      </c>
      <c r="S34" s="474">
        <f>IF(G34&lt;&gt;0,SUM(G34,-(L34+Q34)),"")</f>
      </c>
      <c r="T34" s="473">
        <f>IF(G34&lt;&gt;0,S34/G34*100,"")</f>
      </c>
      <c r="U34" s="475">
        <f>IF(G34&lt;&gt;0,SUM(H34*5,I34*4,J34*3,K34*2,Q34)/(G34),"")</f>
      </c>
      <c r="DJ34" s="363"/>
      <c r="DK34" s="363"/>
      <c r="DL34" s="363"/>
      <c r="DM34" s="363"/>
      <c r="DN34" s="363"/>
      <c r="DO34" s="363"/>
      <c r="DP34" s="363"/>
      <c r="DQ34" s="363"/>
      <c r="DR34" s="363"/>
      <c r="DS34" s="363"/>
      <c r="DT34" s="363"/>
      <c r="DU34" s="363"/>
      <c r="DV34" s="363"/>
      <c r="DW34" s="363"/>
      <c r="DX34" s="363"/>
      <c r="DY34" s="363"/>
      <c r="DZ34" s="363"/>
      <c r="EA34" s="363"/>
      <c r="EB34" s="363"/>
      <c r="EC34" s="363"/>
      <c r="ED34" s="363"/>
      <c r="EE34" s="363"/>
      <c r="EF34" s="363"/>
      <c r="EG34" s="363"/>
      <c r="EH34" s="363"/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  <c r="ES34" s="363"/>
      <c r="ET34" s="363"/>
      <c r="EU34" s="363"/>
      <c r="EV34" s="363"/>
      <c r="EW34" s="363"/>
      <c r="EX34" s="363"/>
      <c r="EY34" s="363"/>
      <c r="EZ34" s="363"/>
      <c r="FA34" s="363"/>
      <c r="FB34" s="363"/>
      <c r="FC34" s="363"/>
      <c r="FD34" s="363"/>
      <c r="FE34" s="363"/>
      <c r="FF34" s="363"/>
      <c r="FG34" s="363"/>
      <c r="FH34" s="363"/>
      <c r="FI34" s="363"/>
      <c r="FJ34" s="363"/>
      <c r="FK34" s="363"/>
      <c r="FL34" s="363"/>
      <c r="FM34" s="363"/>
      <c r="FN34" s="363"/>
      <c r="FO34" s="363"/>
      <c r="FP34" s="363"/>
      <c r="FQ34" s="363"/>
      <c r="FR34" s="363"/>
      <c r="FS34" s="363"/>
      <c r="FT34" s="363"/>
      <c r="FU34" s="363"/>
      <c r="FV34" s="363"/>
      <c r="FW34" s="363"/>
      <c r="FX34" s="363"/>
      <c r="FY34" s="363"/>
      <c r="FZ34" s="363"/>
      <c r="GA34" s="363"/>
      <c r="GB34" s="363"/>
      <c r="GC34" s="363"/>
      <c r="GD34" s="363"/>
      <c r="GE34" s="363"/>
      <c r="GF34" s="363"/>
      <c r="GG34" s="363"/>
      <c r="GH34" s="363"/>
      <c r="GI34" s="363"/>
      <c r="GJ34" s="363"/>
      <c r="GK34" s="363"/>
      <c r="GL34" s="363"/>
      <c r="GM34" s="363"/>
      <c r="GN34" s="363"/>
      <c r="GO34" s="363"/>
      <c r="GP34" s="363"/>
      <c r="GQ34" s="363"/>
      <c r="GR34" s="363"/>
      <c r="GS34" s="363"/>
      <c r="GT34" s="363"/>
      <c r="GU34" s="363"/>
      <c r="GV34" s="363"/>
      <c r="GW34" s="363"/>
      <c r="GX34" s="363"/>
      <c r="GY34" s="363"/>
      <c r="GZ34" s="363"/>
      <c r="HA34" s="363"/>
      <c r="HB34" s="363"/>
      <c r="HC34" s="363"/>
      <c r="HD34" s="363"/>
      <c r="HE34" s="363"/>
      <c r="HF34" s="363"/>
      <c r="HG34" s="363"/>
      <c r="HH34" s="363"/>
      <c r="HI34" s="363"/>
      <c r="HJ34" s="363"/>
      <c r="HK34" s="363"/>
      <c r="HL34" s="363"/>
      <c r="HM34" s="363"/>
      <c r="HN34" s="363"/>
      <c r="HO34" s="363"/>
      <c r="HP34" s="363"/>
      <c r="HQ34" s="363"/>
      <c r="HR34" s="363"/>
      <c r="HS34" s="363"/>
      <c r="HT34" s="363"/>
      <c r="HU34" s="363"/>
      <c r="HV34" s="363"/>
      <c r="HW34" s="363"/>
    </row>
    <row r="35" spans="1:231" ht="15">
      <c r="A35" s="804"/>
      <c r="B35" s="930"/>
      <c r="C35" s="382" t="s">
        <v>40</v>
      </c>
      <c r="D35" s="710">
        <f t="shared" si="12"/>
        <v>0</v>
      </c>
      <c r="E35" s="468">
        <f t="shared" si="12"/>
        <v>0</v>
      </c>
      <c r="F35" s="469">
        <f t="shared" si="12"/>
        <v>0</v>
      </c>
      <c r="G35" s="709">
        <f>SUM(E35:F35)</f>
        <v>0</v>
      </c>
      <c r="H35" s="469">
        <f t="shared" si="13"/>
        <v>0</v>
      </c>
      <c r="I35" s="469">
        <f t="shared" si="13"/>
        <v>0</v>
      </c>
      <c r="J35" s="469">
        <f t="shared" si="13"/>
        <v>0</v>
      </c>
      <c r="K35" s="469">
        <f t="shared" si="13"/>
        <v>0</v>
      </c>
      <c r="L35" s="470">
        <f>SUM(H35:K35)</f>
        <v>0</v>
      </c>
      <c r="M35" s="473">
        <f>IF(G35&lt;&gt;0,L35/G35*100,"")</f>
      </c>
      <c r="N35" s="468">
        <f t="shared" si="14"/>
        <v>0</v>
      </c>
      <c r="O35" s="469">
        <f t="shared" si="14"/>
        <v>0</v>
      </c>
      <c r="P35" s="469">
        <f t="shared" si="14"/>
        <v>0</v>
      </c>
      <c r="Q35" s="472">
        <f>SUM(N35:P35)</f>
        <v>0</v>
      </c>
      <c r="R35" s="473">
        <f>IF(G35&lt;&gt;0,Q35/G35*100,"")</f>
      </c>
      <c r="S35" s="474">
        <f>IF(G35&lt;&gt;0,SUM(G35,-(L35+Q35)),"")</f>
      </c>
      <c r="T35" s="473">
        <f>IF(G35&lt;&gt;0,S35/G35*100,"")</f>
      </c>
      <c r="U35" s="475">
        <f>IF(G35&lt;&gt;0,SUM(H35*5,I35*4,J35*3,K35*2,Q35)/(G35),"")</f>
      </c>
      <c r="DJ35" s="363"/>
      <c r="DK35" s="363"/>
      <c r="DL35" s="363"/>
      <c r="DM35" s="363"/>
      <c r="DN35" s="363"/>
      <c r="DO35" s="363"/>
      <c r="DP35" s="363"/>
      <c r="DQ35" s="363"/>
      <c r="DR35" s="363"/>
      <c r="DS35" s="363"/>
      <c r="DT35" s="363"/>
      <c r="DU35" s="363"/>
      <c r="DV35" s="363"/>
      <c r="DW35" s="363"/>
      <c r="DX35" s="363"/>
      <c r="DY35" s="363"/>
      <c r="DZ35" s="363"/>
      <c r="EA35" s="363"/>
      <c r="EB35" s="363"/>
      <c r="EC35" s="363"/>
      <c r="ED35" s="363"/>
      <c r="EE35" s="363"/>
      <c r="EF35" s="363"/>
      <c r="EG35" s="363"/>
      <c r="EH35" s="363"/>
      <c r="EI35" s="363"/>
      <c r="EJ35" s="363"/>
      <c r="EK35" s="363"/>
      <c r="EL35" s="363"/>
      <c r="EM35" s="363"/>
      <c r="EN35" s="363"/>
      <c r="EO35" s="363"/>
      <c r="EP35" s="363"/>
      <c r="EQ35" s="363"/>
      <c r="ER35" s="363"/>
      <c r="ES35" s="363"/>
      <c r="ET35" s="363"/>
      <c r="EU35" s="363"/>
      <c r="EV35" s="363"/>
      <c r="EW35" s="363"/>
      <c r="EX35" s="363"/>
      <c r="EY35" s="363"/>
      <c r="EZ35" s="363"/>
      <c r="FA35" s="363"/>
      <c r="FB35" s="363"/>
      <c r="FC35" s="363"/>
      <c r="FD35" s="363"/>
      <c r="FE35" s="363"/>
      <c r="FF35" s="363"/>
      <c r="FG35" s="363"/>
      <c r="FH35" s="363"/>
      <c r="FI35" s="363"/>
      <c r="FJ35" s="363"/>
      <c r="FK35" s="363"/>
      <c r="FL35" s="363"/>
      <c r="FM35" s="363"/>
      <c r="FN35" s="363"/>
      <c r="FO35" s="363"/>
      <c r="FP35" s="363"/>
      <c r="FQ35" s="363"/>
      <c r="FR35" s="363"/>
      <c r="FS35" s="363"/>
      <c r="FT35" s="363"/>
      <c r="FU35" s="363"/>
      <c r="FV35" s="363"/>
      <c r="FW35" s="363"/>
      <c r="FX35" s="363"/>
      <c r="FY35" s="363"/>
      <c r="FZ35" s="363"/>
      <c r="GA35" s="363"/>
      <c r="GB35" s="363"/>
      <c r="GC35" s="363"/>
      <c r="GD35" s="363"/>
      <c r="GE35" s="363"/>
      <c r="GF35" s="363"/>
      <c r="GG35" s="363"/>
      <c r="GH35" s="363"/>
      <c r="GI35" s="363"/>
      <c r="GJ35" s="363"/>
      <c r="GK35" s="363"/>
      <c r="GL35" s="363"/>
      <c r="GM35" s="363"/>
      <c r="GN35" s="363"/>
      <c r="GO35" s="363"/>
      <c r="GP35" s="363"/>
      <c r="GQ35" s="363"/>
      <c r="GR35" s="363"/>
      <c r="GS35" s="363"/>
      <c r="GT35" s="363"/>
      <c r="GU35" s="363"/>
      <c r="GV35" s="363"/>
      <c r="GW35" s="363"/>
      <c r="GX35" s="363"/>
      <c r="GY35" s="363"/>
      <c r="GZ35" s="363"/>
      <c r="HA35" s="363"/>
      <c r="HB35" s="363"/>
      <c r="HC35" s="363"/>
      <c r="HD35" s="363"/>
      <c r="HE35" s="363"/>
      <c r="HF35" s="363"/>
      <c r="HG35" s="363"/>
      <c r="HH35" s="363"/>
      <c r="HI35" s="363"/>
      <c r="HJ35" s="363"/>
      <c r="HK35" s="363"/>
      <c r="HL35" s="363"/>
      <c r="HM35" s="363"/>
      <c r="HN35" s="363"/>
      <c r="HO35" s="363"/>
      <c r="HP35" s="363"/>
      <c r="HQ35" s="363"/>
      <c r="HR35" s="363"/>
      <c r="HS35" s="363"/>
      <c r="HT35" s="363"/>
      <c r="HU35" s="363"/>
      <c r="HV35" s="363"/>
      <c r="HW35" s="363"/>
    </row>
    <row r="36" spans="1:231" ht="15">
      <c r="A36" s="804"/>
      <c r="B36" s="930"/>
      <c r="C36" s="384" t="s">
        <v>42</v>
      </c>
      <c r="D36" s="464">
        <f t="shared" si="12"/>
        <v>0</v>
      </c>
      <c r="E36" s="468">
        <f t="shared" si="12"/>
        <v>0</v>
      </c>
      <c r="F36" s="469">
        <f t="shared" si="12"/>
        <v>0</v>
      </c>
      <c r="G36" s="709">
        <f>SUM(E36:F36)</f>
        <v>0</v>
      </c>
      <c r="H36" s="469">
        <f t="shared" si="13"/>
        <v>0</v>
      </c>
      <c r="I36" s="469">
        <f t="shared" si="13"/>
        <v>0</v>
      </c>
      <c r="J36" s="469">
        <f t="shared" si="13"/>
        <v>0</v>
      </c>
      <c r="K36" s="469">
        <f t="shared" si="13"/>
        <v>0</v>
      </c>
      <c r="L36" s="470">
        <f>SUM(H36:K36)</f>
        <v>0</v>
      </c>
      <c r="M36" s="473">
        <f>IF(G36&lt;&gt;0,L36/G36*100,"")</f>
      </c>
      <c r="N36" s="468">
        <f t="shared" si="14"/>
        <v>0</v>
      </c>
      <c r="O36" s="469">
        <f t="shared" si="14"/>
        <v>0</v>
      </c>
      <c r="P36" s="469">
        <f t="shared" si="14"/>
        <v>0</v>
      </c>
      <c r="Q36" s="472">
        <f>SUM(N36:P36)</f>
        <v>0</v>
      </c>
      <c r="R36" s="473">
        <f>IF(G36&lt;&gt;0,Q36/G36*100,"")</f>
      </c>
      <c r="S36" s="474">
        <f>IF(G36&lt;&gt;0,SUM(G36,-(L36+Q36)),"")</f>
      </c>
      <c r="T36" s="473">
        <f>IF(G36&lt;&gt;0,S36/G36*100,"")</f>
      </c>
      <c r="U36" s="475">
        <f>IF(G36&lt;&gt;0,SUM(H36*5,I36*4,J36*3,K36*2,Q36)/(G36),"")</f>
      </c>
      <c r="DJ36" s="363"/>
      <c r="DK36" s="363"/>
      <c r="DL36" s="363"/>
      <c r="DM36" s="363"/>
      <c r="DN36" s="363"/>
      <c r="DO36" s="363"/>
      <c r="DP36" s="363"/>
      <c r="DQ36" s="363"/>
      <c r="DR36" s="363"/>
      <c r="DS36" s="363"/>
      <c r="DT36" s="363"/>
      <c r="DU36" s="363"/>
      <c r="DV36" s="363"/>
      <c r="DW36" s="363"/>
      <c r="DX36" s="363"/>
      <c r="DY36" s="363"/>
      <c r="DZ36" s="363"/>
      <c r="EA36" s="363"/>
      <c r="EB36" s="363"/>
      <c r="EC36" s="363"/>
      <c r="ED36" s="363"/>
      <c r="EE36" s="363"/>
      <c r="EF36" s="363"/>
      <c r="EG36" s="363"/>
      <c r="EH36" s="363"/>
      <c r="EI36" s="363"/>
      <c r="EJ36" s="363"/>
      <c r="EK36" s="363"/>
      <c r="EL36" s="363"/>
      <c r="EM36" s="363"/>
      <c r="EN36" s="363"/>
      <c r="EO36" s="363"/>
      <c r="EP36" s="363"/>
      <c r="EQ36" s="363"/>
      <c r="ER36" s="363"/>
      <c r="ES36" s="363"/>
      <c r="ET36" s="363"/>
      <c r="EU36" s="363"/>
      <c r="EV36" s="363"/>
      <c r="EW36" s="363"/>
      <c r="EX36" s="363"/>
      <c r="EY36" s="363"/>
      <c r="EZ36" s="363"/>
      <c r="FA36" s="363"/>
      <c r="FB36" s="363"/>
      <c r="FC36" s="363"/>
      <c r="FD36" s="363"/>
      <c r="FE36" s="363"/>
      <c r="FF36" s="363"/>
      <c r="FG36" s="363"/>
      <c r="FH36" s="363"/>
      <c r="FI36" s="363"/>
      <c r="FJ36" s="363"/>
      <c r="FK36" s="363"/>
      <c r="FL36" s="363"/>
      <c r="FM36" s="363"/>
      <c r="FN36" s="363"/>
      <c r="FO36" s="363"/>
      <c r="FP36" s="363"/>
      <c r="FQ36" s="363"/>
      <c r="FR36" s="363"/>
      <c r="FS36" s="363"/>
      <c r="FT36" s="363"/>
      <c r="FU36" s="363"/>
      <c r="FV36" s="363"/>
      <c r="FW36" s="363"/>
      <c r="FX36" s="363"/>
      <c r="FY36" s="363"/>
      <c r="FZ36" s="363"/>
      <c r="GA36" s="363"/>
      <c r="GB36" s="363"/>
      <c r="GC36" s="363"/>
      <c r="GD36" s="363"/>
      <c r="GE36" s="363"/>
      <c r="GF36" s="363"/>
      <c r="GG36" s="363"/>
      <c r="GH36" s="363"/>
      <c r="GI36" s="363"/>
      <c r="GJ36" s="363"/>
      <c r="GK36" s="363"/>
      <c r="GL36" s="363"/>
      <c r="GM36" s="363"/>
      <c r="GN36" s="363"/>
      <c r="GO36" s="363"/>
      <c r="GP36" s="363"/>
      <c r="GQ36" s="363"/>
      <c r="GR36" s="363"/>
      <c r="GS36" s="363"/>
      <c r="GT36" s="363"/>
      <c r="GU36" s="363"/>
      <c r="GV36" s="363"/>
      <c r="GW36" s="363"/>
      <c r="GX36" s="363"/>
      <c r="GY36" s="363"/>
      <c r="GZ36" s="363"/>
      <c r="HA36" s="363"/>
      <c r="HB36" s="363"/>
      <c r="HC36" s="363"/>
      <c r="HD36" s="363"/>
      <c r="HE36" s="363"/>
      <c r="HF36" s="363"/>
      <c r="HG36" s="363"/>
      <c r="HH36" s="363"/>
      <c r="HI36" s="363"/>
      <c r="HJ36" s="363"/>
      <c r="HK36" s="363"/>
      <c r="HL36" s="363"/>
      <c r="HM36" s="363"/>
      <c r="HN36" s="363"/>
      <c r="HO36" s="363"/>
      <c r="HP36" s="363"/>
      <c r="HQ36" s="363"/>
      <c r="HR36" s="363"/>
      <c r="HS36" s="363"/>
      <c r="HT36" s="363"/>
      <c r="HU36" s="363"/>
      <c r="HV36" s="363"/>
      <c r="HW36" s="363"/>
    </row>
    <row r="37" spans="1:231" ht="15.75" thickBot="1">
      <c r="A37" s="805"/>
      <c r="B37" s="931"/>
      <c r="C37" s="407" t="s">
        <v>44</v>
      </c>
      <c r="D37" s="464">
        <f>D7+D17</f>
        <v>0</v>
      </c>
      <c r="E37" s="465">
        <f>E7+E17</f>
        <v>0</v>
      </c>
      <c r="F37" s="466">
        <f>F7+F17</f>
        <v>0</v>
      </c>
      <c r="G37" s="467">
        <f>SUM(E37:F37)</f>
        <v>0</v>
      </c>
      <c r="H37" s="468">
        <f>H7+H17</f>
        <v>0</v>
      </c>
      <c r="I37" s="469">
        <f>I7+I17</f>
        <v>0</v>
      </c>
      <c r="J37" s="469">
        <f>J7+J17</f>
        <v>0</v>
      </c>
      <c r="K37" s="469">
        <f>K7+K17</f>
        <v>0</v>
      </c>
      <c r="L37" s="470">
        <f>SUM(H37:K37)</f>
        <v>0</v>
      </c>
      <c r="M37" s="471">
        <f>IF(G37&lt;&gt;0,L37/G37*100,"")</f>
      </c>
      <c r="N37" s="468">
        <f>N7+N17</f>
        <v>0</v>
      </c>
      <c r="O37" s="469">
        <f>O7+O17</f>
        <v>0</v>
      </c>
      <c r="P37" s="469">
        <f>P7+P17</f>
        <v>0</v>
      </c>
      <c r="Q37" s="472">
        <f>SUM(N37:P37)</f>
        <v>0</v>
      </c>
      <c r="R37" s="473">
        <f>IF(G37&lt;&gt;0,Q37/G37*100,"")</f>
      </c>
      <c r="S37" s="474">
        <f>IF(G37&lt;&gt;0,SUM(G37,-(L37+Q37)),"")</f>
      </c>
      <c r="T37" s="473">
        <f>IF(G37&lt;&gt;0,S37/G37*100,"")</f>
      </c>
      <c r="U37" s="475">
        <f>IF(G37&lt;&gt;0,SUM(H37*5,I37*4,J37*3,K37*2,Q37)/(G37),"")</f>
      </c>
      <c r="DJ37" s="363"/>
      <c r="DK37" s="363"/>
      <c r="DL37" s="363"/>
      <c r="DM37" s="363"/>
      <c r="DN37" s="363"/>
      <c r="DO37" s="363"/>
      <c r="DP37" s="363"/>
      <c r="DQ37" s="363"/>
      <c r="DR37" s="363"/>
      <c r="DS37" s="363"/>
      <c r="DT37" s="363"/>
      <c r="DU37" s="363"/>
      <c r="DV37" s="363"/>
      <c r="DW37" s="363"/>
      <c r="DX37" s="363"/>
      <c r="DY37" s="363"/>
      <c r="DZ37" s="363"/>
      <c r="EA37" s="363"/>
      <c r="EB37" s="363"/>
      <c r="EC37" s="363"/>
      <c r="ED37" s="363"/>
      <c r="EE37" s="363"/>
      <c r="EF37" s="363"/>
      <c r="EG37" s="363"/>
      <c r="EH37" s="363"/>
      <c r="EI37" s="363"/>
      <c r="EJ37" s="363"/>
      <c r="EK37" s="363"/>
      <c r="EL37" s="363"/>
      <c r="EM37" s="363"/>
      <c r="EN37" s="363"/>
      <c r="EO37" s="363"/>
      <c r="EP37" s="363"/>
      <c r="EQ37" s="363"/>
      <c r="ER37" s="363"/>
      <c r="ES37" s="363"/>
      <c r="ET37" s="363"/>
      <c r="EU37" s="363"/>
      <c r="EV37" s="363"/>
      <c r="EW37" s="363"/>
      <c r="EX37" s="363"/>
      <c r="EY37" s="363"/>
      <c r="EZ37" s="363"/>
      <c r="FA37" s="363"/>
      <c r="FB37" s="363"/>
      <c r="FC37" s="363"/>
      <c r="FD37" s="363"/>
      <c r="FE37" s="363"/>
      <c r="FF37" s="363"/>
      <c r="FG37" s="363"/>
      <c r="FH37" s="363"/>
      <c r="FI37" s="363"/>
      <c r="FJ37" s="363"/>
      <c r="FK37" s="363"/>
      <c r="FL37" s="363"/>
      <c r="FM37" s="363"/>
      <c r="FN37" s="363"/>
      <c r="FO37" s="363"/>
      <c r="FP37" s="363"/>
      <c r="FQ37" s="363"/>
      <c r="FR37" s="363"/>
      <c r="FS37" s="363"/>
      <c r="FT37" s="363"/>
      <c r="FU37" s="363"/>
      <c r="FV37" s="363"/>
      <c r="FW37" s="363"/>
      <c r="FX37" s="363"/>
      <c r="FY37" s="363"/>
      <c r="FZ37" s="363"/>
      <c r="GA37" s="363"/>
      <c r="GB37" s="363"/>
      <c r="GC37" s="363"/>
      <c r="GD37" s="363"/>
      <c r="GE37" s="363"/>
      <c r="GF37" s="363"/>
      <c r="GG37" s="363"/>
      <c r="GH37" s="363"/>
      <c r="GI37" s="363"/>
      <c r="GJ37" s="363"/>
      <c r="GK37" s="363"/>
      <c r="GL37" s="363"/>
      <c r="GM37" s="363"/>
      <c r="GN37" s="363"/>
      <c r="GO37" s="363"/>
      <c r="GP37" s="363"/>
      <c r="GQ37" s="363"/>
      <c r="GR37" s="363"/>
      <c r="GS37" s="363"/>
      <c r="GT37" s="363"/>
      <c r="GU37" s="363"/>
      <c r="GV37" s="363"/>
      <c r="GW37" s="363"/>
      <c r="GX37" s="363"/>
      <c r="GY37" s="363"/>
      <c r="GZ37" s="363"/>
      <c r="HA37" s="363"/>
      <c r="HB37" s="363"/>
      <c r="HC37" s="363"/>
      <c r="HD37" s="363"/>
      <c r="HE37" s="363"/>
      <c r="HF37" s="363"/>
      <c r="HG37" s="363"/>
      <c r="HH37" s="363"/>
      <c r="HI37" s="363"/>
      <c r="HJ37" s="363"/>
      <c r="HK37" s="363"/>
      <c r="HL37" s="363"/>
      <c r="HM37" s="363"/>
      <c r="HN37" s="363"/>
      <c r="HO37" s="363"/>
      <c r="HP37" s="363"/>
      <c r="HQ37" s="363"/>
      <c r="HR37" s="363"/>
      <c r="HS37" s="363"/>
      <c r="HT37" s="363"/>
      <c r="HU37" s="363"/>
      <c r="HV37" s="363"/>
      <c r="HW37" s="363"/>
    </row>
    <row r="38" spans="1:231" ht="15">
      <c r="A38" s="392"/>
      <c r="B38" s="393" t="s">
        <v>46</v>
      </c>
      <c r="C38" s="394"/>
      <c r="D38" s="477">
        <f aca="true" t="shared" si="15" ref="D38:L38">SUM(D34:D37)</f>
        <v>0</v>
      </c>
      <c r="E38" s="478">
        <f t="shared" si="15"/>
        <v>0</v>
      </c>
      <c r="F38" s="479">
        <f t="shared" si="15"/>
        <v>0</v>
      </c>
      <c r="G38" s="480">
        <f t="shared" si="15"/>
        <v>0</v>
      </c>
      <c r="H38" s="478">
        <f t="shared" si="15"/>
        <v>0</v>
      </c>
      <c r="I38" s="479">
        <f t="shared" si="15"/>
        <v>0</v>
      </c>
      <c r="J38" s="479">
        <f t="shared" si="15"/>
        <v>0</v>
      </c>
      <c r="K38" s="479">
        <f t="shared" si="15"/>
        <v>0</v>
      </c>
      <c r="L38" s="481">
        <f t="shared" si="15"/>
        <v>0</v>
      </c>
      <c r="M38" s="482">
        <f>IF(G38&lt;&gt;0,L38/G38*100,"")</f>
      </c>
      <c r="N38" s="478">
        <f>SUM(N34:N37)</f>
        <v>0</v>
      </c>
      <c r="O38" s="479">
        <f>SUM(O34:O37)</f>
        <v>0</v>
      </c>
      <c r="P38" s="479">
        <f>SUM(P34:P37)</f>
        <v>0</v>
      </c>
      <c r="Q38" s="483">
        <f>SUM(Q34:Q37)</f>
        <v>0</v>
      </c>
      <c r="R38" s="482">
        <f>IF(G38&lt;&gt;0,Q38/G38*100,"")</f>
      </c>
      <c r="S38" s="484">
        <f>SUM(S34:S37)</f>
        <v>0</v>
      </c>
      <c r="T38" s="482">
        <f>IF(G38&lt;&gt;0,S38/G38*100,"")</f>
      </c>
      <c r="U38" s="485">
        <f>IF(G38&lt;&gt;0,SUM(H38*5,I38*4,J38*3,K38*2,Q38)/(G38),"")</f>
      </c>
      <c r="DJ38" s="363"/>
      <c r="DK38" s="363"/>
      <c r="DL38" s="363"/>
      <c r="DM38" s="363"/>
      <c r="DN38" s="363"/>
      <c r="DO38" s="363"/>
      <c r="DP38" s="363"/>
      <c r="DQ38" s="363"/>
      <c r="DR38" s="363"/>
      <c r="DS38" s="363"/>
      <c r="DT38" s="363"/>
      <c r="DU38" s="363"/>
      <c r="DV38" s="363"/>
      <c r="DW38" s="363"/>
      <c r="DX38" s="363"/>
      <c r="DY38" s="363"/>
      <c r="DZ38" s="363"/>
      <c r="EA38" s="363"/>
      <c r="EB38" s="363"/>
      <c r="EC38" s="363"/>
      <c r="ED38" s="363"/>
      <c r="EE38" s="363"/>
      <c r="EF38" s="363"/>
      <c r="EG38" s="363"/>
      <c r="EH38" s="363"/>
      <c r="EI38" s="363"/>
      <c r="EJ38" s="363"/>
      <c r="EK38" s="363"/>
      <c r="EL38" s="363"/>
      <c r="EM38" s="363"/>
      <c r="EN38" s="363"/>
      <c r="EO38" s="363"/>
      <c r="EP38" s="363"/>
      <c r="EQ38" s="363"/>
      <c r="ER38" s="363"/>
      <c r="ES38" s="363"/>
      <c r="ET38" s="363"/>
      <c r="EU38" s="363"/>
      <c r="EV38" s="363"/>
      <c r="EW38" s="363"/>
      <c r="EX38" s="363"/>
      <c r="EY38" s="363"/>
      <c r="EZ38" s="363"/>
      <c r="FA38" s="363"/>
      <c r="FB38" s="363"/>
      <c r="FC38" s="363"/>
      <c r="FD38" s="363"/>
      <c r="FE38" s="363"/>
      <c r="FF38" s="363"/>
      <c r="FG38" s="363"/>
      <c r="FH38" s="363"/>
      <c r="FI38" s="363"/>
      <c r="FJ38" s="363"/>
      <c r="FK38" s="363"/>
      <c r="FL38" s="363"/>
      <c r="FM38" s="363"/>
      <c r="FN38" s="363"/>
      <c r="FO38" s="363"/>
      <c r="FP38" s="363"/>
      <c r="FQ38" s="363"/>
      <c r="FR38" s="363"/>
      <c r="FS38" s="363"/>
      <c r="FT38" s="363"/>
      <c r="FU38" s="363"/>
      <c r="FV38" s="363"/>
      <c r="FW38" s="363"/>
      <c r="FX38" s="363"/>
      <c r="FY38" s="363"/>
      <c r="FZ38" s="363"/>
      <c r="GA38" s="363"/>
      <c r="GB38" s="363"/>
      <c r="GC38" s="363"/>
      <c r="GD38" s="363"/>
      <c r="GE38" s="363"/>
      <c r="GF38" s="363"/>
      <c r="GG38" s="363"/>
      <c r="GH38" s="363"/>
      <c r="GI38" s="363"/>
      <c r="GJ38" s="363"/>
      <c r="GK38" s="363"/>
      <c r="GL38" s="363"/>
      <c r="GM38" s="363"/>
      <c r="GN38" s="363"/>
      <c r="GO38" s="363"/>
      <c r="GP38" s="363"/>
      <c r="GQ38" s="363"/>
      <c r="GR38" s="363"/>
      <c r="GS38" s="363"/>
      <c r="GT38" s="363"/>
      <c r="GU38" s="363"/>
      <c r="GV38" s="363"/>
      <c r="GW38" s="363"/>
      <c r="GX38" s="363"/>
      <c r="GY38" s="363"/>
      <c r="GZ38" s="363"/>
      <c r="HA38" s="363"/>
      <c r="HB38" s="363"/>
      <c r="HC38" s="363"/>
      <c r="HD38" s="363"/>
      <c r="HE38" s="363"/>
      <c r="HF38" s="363"/>
      <c r="HG38" s="363"/>
      <c r="HH38" s="363"/>
      <c r="HI38" s="363"/>
      <c r="HJ38" s="363"/>
      <c r="HK38" s="363"/>
      <c r="HL38" s="363"/>
      <c r="HM38" s="363"/>
      <c r="HN38" s="363"/>
      <c r="HO38" s="363"/>
      <c r="HP38" s="363"/>
      <c r="HQ38" s="363"/>
      <c r="HR38" s="363"/>
      <c r="HS38" s="363"/>
      <c r="HT38" s="363"/>
      <c r="HU38" s="363"/>
      <c r="HV38" s="363"/>
      <c r="HW38" s="363"/>
    </row>
    <row r="39" spans="114:231" ht="50.25" customHeight="1">
      <c r="DJ39" s="363"/>
      <c r="DK39" s="363"/>
      <c r="DL39" s="363"/>
      <c r="DM39" s="363"/>
      <c r="DN39" s="363"/>
      <c r="DO39" s="363"/>
      <c r="DP39" s="363"/>
      <c r="DQ39" s="363"/>
      <c r="DR39" s="363"/>
      <c r="DS39" s="363"/>
      <c r="DT39" s="363"/>
      <c r="DU39" s="363"/>
      <c r="DV39" s="363"/>
      <c r="DW39" s="363"/>
      <c r="DX39" s="363"/>
      <c r="DY39" s="363"/>
      <c r="DZ39" s="363"/>
      <c r="EA39" s="363"/>
      <c r="EB39" s="363"/>
      <c r="EC39" s="363"/>
      <c r="ED39" s="363"/>
      <c r="EE39" s="363"/>
      <c r="EF39" s="363"/>
      <c r="EG39" s="363"/>
      <c r="EH39" s="363"/>
      <c r="EI39" s="363"/>
      <c r="EJ39" s="363"/>
      <c r="EK39" s="363"/>
      <c r="EL39" s="363"/>
      <c r="EM39" s="363"/>
      <c r="EN39" s="363"/>
      <c r="EO39" s="363"/>
      <c r="EP39" s="363"/>
      <c r="EQ39" s="363"/>
      <c r="ER39" s="363"/>
      <c r="ES39" s="363"/>
      <c r="ET39" s="363"/>
      <c r="EU39" s="363"/>
      <c r="EV39" s="363"/>
      <c r="EW39" s="363"/>
      <c r="EX39" s="363"/>
      <c r="EY39" s="363"/>
      <c r="EZ39" s="363"/>
      <c r="FA39" s="363"/>
      <c r="FB39" s="363"/>
      <c r="FC39" s="363"/>
      <c r="FD39" s="363"/>
      <c r="FE39" s="363"/>
      <c r="FF39" s="363"/>
      <c r="FG39" s="363"/>
      <c r="FH39" s="363"/>
      <c r="FI39" s="363"/>
      <c r="FJ39" s="363"/>
      <c r="FK39" s="363"/>
      <c r="FL39" s="363"/>
      <c r="FM39" s="363"/>
      <c r="FN39" s="363"/>
      <c r="FO39" s="363"/>
      <c r="FP39" s="363"/>
      <c r="FQ39" s="363"/>
      <c r="FR39" s="363"/>
      <c r="FS39" s="363"/>
      <c r="FT39" s="363"/>
      <c r="FU39" s="363"/>
      <c r="FV39" s="363"/>
      <c r="FW39" s="363"/>
      <c r="FX39" s="363"/>
      <c r="FY39" s="363"/>
      <c r="FZ39" s="363"/>
      <c r="GA39" s="363"/>
      <c r="GB39" s="363"/>
      <c r="GC39" s="363"/>
      <c r="GD39" s="363"/>
      <c r="GE39" s="363"/>
      <c r="GF39" s="363"/>
      <c r="GG39" s="363"/>
      <c r="GH39" s="363"/>
      <c r="GI39" s="363"/>
      <c r="GJ39" s="363"/>
      <c r="GK39" s="363"/>
      <c r="GL39" s="363"/>
      <c r="GM39" s="363"/>
      <c r="GN39" s="363"/>
      <c r="GO39" s="363"/>
      <c r="GP39" s="363"/>
      <c r="GQ39" s="363"/>
      <c r="GR39" s="363"/>
      <c r="GS39" s="363"/>
      <c r="GT39" s="363"/>
      <c r="GU39" s="363"/>
      <c r="GV39" s="363"/>
      <c r="GW39" s="363"/>
      <c r="GX39" s="363"/>
      <c r="GY39" s="363"/>
      <c r="GZ39" s="363"/>
      <c r="HA39" s="363"/>
      <c r="HB39" s="363"/>
      <c r="HC39" s="363"/>
      <c r="HD39" s="363"/>
      <c r="HE39" s="363"/>
      <c r="HF39" s="363"/>
      <c r="HG39" s="363"/>
      <c r="HH39" s="363"/>
      <c r="HI39" s="363"/>
      <c r="HJ39" s="363"/>
      <c r="HK39" s="363"/>
      <c r="HL39" s="363"/>
      <c r="HM39" s="363"/>
      <c r="HN39" s="363"/>
      <c r="HO39" s="363"/>
      <c r="HP39" s="363"/>
      <c r="HQ39" s="363"/>
      <c r="HR39" s="363"/>
      <c r="HS39" s="363"/>
      <c r="HT39" s="363"/>
      <c r="HU39" s="363"/>
      <c r="HV39" s="363"/>
      <c r="HW39" s="363"/>
    </row>
    <row r="40" spans="2:231" ht="15.75"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DJ40" s="363"/>
      <c r="DK40" s="363"/>
      <c r="DL40" s="363"/>
      <c r="DM40" s="363"/>
      <c r="DN40" s="363"/>
      <c r="DO40" s="363"/>
      <c r="DP40" s="363"/>
      <c r="DQ40" s="363"/>
      <c r="DR40" s="363"/>
      <c r="DS40" s="363"/>
      <c r="DT40" s="363"/>
      <c r="DU40" s="363"/>
      <c r="DV40" s="363"/>
      <c r="DW40" s="363"/>
      <c r="DX40" s="363"/>
      <c r="DY40" s="363"/>
      <c r="DZ40" s="363"/>
      <c r="EA40" s="363"/>
      <c r="EB40" s="363"/>
      <c r="EC40" s="363"/>
      <c r="ED40" s="363"/>
      <c r="EE40" s="363"/>
      <c r="EF40" s="363"/>
      <c r="EG40" s="363"/>
      <c r="EH40" s="363"/>
      <c r="EI40" s="363"/>
      <c r="EJ40" s="363"/>
      <c r="EK40" s="363"/>
      <c r="EL40" s="363"/>
      <c r="EM40" s="363"/>
      <c r="EN40" s="363"/>
      <c r="EO40" s="363"/>
      <c r="EP40" s="363"/>
      <c r="EQ40" s="363"/>
      <c r="ER40" s="363"/>
      <c r="ES40" s="363"/>
      <c r="ET40" s="363"/>
      <c r="EU40" s="363"/>
      <c r="EV40" s="363"/>
      <c r="EW40" s="363"/>
      <c r="EX40" s="363"/>
      <c r="EY40" s="363"/>
      <c r="EZ40" s="363"/>
      <c r="FA40" s="363"/>
      <c r="FB40" s="363"/>
      <c r="FC40" s="363"/>
      <c r="FD40" s="363"/>
      <c r="FE40" s="363"/>
      <c r="FF40" s="363"/>
      <c r="FG40" s="363"/>
      <c r="FH40" s="363"/>
      <c r="FI40" s="363"/>
      <c r="FJ40" s="363"/>
      <c r="FK40" s="363"/>
      <c r="FL40" s="363"/>
      <c r="FM40" s="363"/>
      <c r="FN40" s="363"/>
      <c r="FO40" s="363"/>
      <c r="FP40" s="363"/>
      <c r="FQ40" s="363"/>
      <c r="FR40" s="363"/>
      <c r="FS40" s="363"/>
      <c r="FT40" s="363"/>
      <c r="FU40" s="363"/>
      <c r="FV40" s="363"/>
      <c r="FW40" s="363"/>
      <c r="FX40" s="363"/>
      <c r="FY40" s="363"/>
      <c r="FZ40" s="363"/>
      <c r="GA40" s="363"/>
      <c r="GB40" s="363"/>
      <c r="GC40" s="363"/>
      <c r="GD40" s="363"/>
      <c r="GE40" s="363"/>
      <c r="GF40" s="363"/>
      <c r="GG40" s="363"/>
      <c r="GH40" s="363"/>
      <c r="GI40" s="363"/>
      <c r="GJ40" s="363"/>
      <c r="GK40" s="363"/>
      <c r="GL40" s="363"/>
      <c r="GM40" s="363"/>
      <c r="GN40" s="363"/>
      <c r="GO40" s="363"/>
      <c r="GP40" s="363"/>
      <c r="GQ40" s="363"/>
      <c r="GR40" s="363"/>
      <c r="GS40" s="363"/>
      <c r="GT40" s="363"/>
      <c r="GU40" s="363"/>
      <c r="GV40" s="363"/>
      <c r="GW40" s="363"/>
      <c r="GX40" s="363"/>
      <c r="GY40" s="363"/>
      <c r="GZ40" s="363"/>
      <c r="HA40" s="363"/>
      <c r="HB40" s="363"/>
      <c r="HC40" s="363"/>
      <c r="HD40" s="363"/>
      <c r="HE40" s="363"/>
      <c r="HF40" s="363"/>
      <c r="HG40" s="363"/>
      <c r="HH40" s="363"/>
      <c r="HI40" s="363"/>
      <c r="HJ40" s="363"/>
      <c r="HK40" s="363"/>
      <c r="HL40" s="363"/>
      <c r="HM40" s="363"/>
      <c r="HN40" s="363"/>
      <c r="HO40" s="363"/>
      <c r="HP40" s="363"/>
      <c r="HQ40" s="363"/>
      <c r="HR40" s="363"/>
      <c r="HS40" s="363"/>
      <c r="HT40" s="363"/>
      <c r="HU40" s="363"/>
      <c r="HV40" s="363"/>
      <c r="HW40" s="363"/>
    </row>
    <row r="41" spans="2:231" ht="126">
      <c r="B41" s="489" t="s">
        <v>130</v>
      </c>
      <c r="C41" s="490"/>
      <c r="D41" s="491" t="s">
        <v>23</v>
      </c>
      <c r="E41" s="491" t="s">
        <v>37</v>
      </c>
      <c r="F41" s="491" t="s">
        <v>39</v>
      </c>
      <c r="G41" s="491" t="s">
        <v>145</v>
      </c>
      <c r="H41" s="491" t="s">
        <v>43</v>
      </c>
      <c r="I41" s="491" t="s">
        <v>146</v>
      </c>
      <c r="J41" s="491" t="s">
        <v>147</v>
      </c>
      <c r="K41" s="492"/>
      <c r="L41" s="493" t="s">
        <v>98</v>
      </c>
      <c r="DJ41" s="363"/>
      <c r="DK41" s="363"/>
      <c r="DL41" s="363"/>
      <c r="DM41" s="363"/>
      <c r="DN41" s="363"/>
      <c r="DO41" s="363"/>
      <c r="DP41" s="363"/>
      <c r="DQ41" s="363"/>
      <c r="DR41" s="363"/>
      <c r="DS41" s="363"/>
      <c r="DT41" s="363"/>
      <c r="DU41" s="363"/>
      <c r="DV41" s="363"/>
      <c r="DW41" s="363"/>
      <c r="DX41" s="363"/>
      <c r="DY41" s="363"/>
      <c r="DZ41" s="363"/>
      <c r="EA41" s="363"/>
      <c r="EB41" s="363"/>
      <c r="EC41" s="363"/>
      <c r="ED41" s="363"/>
      <c r="EE41" s="363"/>
      <c r="EF41" s="363"/>
      <c r="EG41" s="363"/>
      <c r="EH41" s="363"/>
      <c r="EI41" s="363"/>
      <c r="EJ41" s="363"/>
      <c r="EK41" s="363"/>
      <c r="EL41" s="363"/>
      <c r="EM41" s="363"/>
      <c r="EN41" s="363"/>
      <c r="EO41" s="363"/>
      <c r="EP41" s="363"/>
      <c r="EQ41" s="363"/>
      <c r="ER41" s="363"/>
      <c r="ES41" s="363"/>
      <c r="ET41" s="363"/>
      <c r="EU41" s="363"/>
      <c r="EV41" s="363"/>
      <c r="EW41" s="363"/>
      <c r="EX41" s="363"/>
      <c r="EY41" s="363"/>
      <c r="EZ41" s="363"/>
      <c r="FA41" s="363"/>
      <c r="FB41" s="363"/>
      <c r="FC41" s="363"/>
      <c r="FD41" s="363"/>
      <c r="FE41" s="363"/>
      <c r="FF41" s="363"/>
      <c r="FG41" s="363"/>
      <c r="FH41" s="363"/>
      <c r="FI41" s="363"/>
      <c r="FJ41" s="363"/>
      <c r="FK41" s="363"/>
      <c r="FL41" s="363"/>
      <c r="FM41" s="363"/>
      <c r="FN41" s="363"/>
      <c r="FO41" s="363"/>
      <c r="FP41" s="363"/>
      <c r="FQ41" s="363"/>
      <c r="FR41" s="363"/>
      <c r="FS41" s="363"/>
      <c r="FT41" s="363"/>
      <c r="FU41" s="363"/>
      <c r="FV41" s="363"/>
      <c r="FW41" s="363"/>
      <c r="FX41" s="363"/>
      <c r="FY41" s="363"/>
      <c r="FZ41" s="363"/>
      <c r="GA41" s="363"/>
      <c r="GB41" s="363"/>
      <c r="GC41" s="363"/>
      <c r="GD41" s="363"/>
      <c r="GE41" s="363"/>
      <c r="GF41" s="363"/>
      <c r="GG41" s="363"/>
      <c r="GH41" s="363"/>
      <c r="GI41" s="363"/>
      <c r="GJ41" s="363"/>
      <c r="GK41" s="363"/>
      <c r="GL41" s="363"/>
      <c r="GM41" s="363"/>
      <c r="GN41" s="363"/>
      <c r="GO41" s="363"/>
      <c r="GP41" s="363"/>
      <c r="GQ41" s="363"/>
      <c r="GR41" s="363"/>
      <c r="GS41" s="363"/>
      <c r="GT41" s="363"/>
      <c r="GU41" s="363"/>
      <c r="GV41" s="363"/>
      <c r="GW41" s="363"/>
      <c r="GX41" s="363"/>
      <c r="GY41" s="363"/>
      <c r="GZ41" s="363"/>
      <c r="HA41" s="363"/>
      <c r="HB41" s="363"/>
      <c r="HC41" s="363"/>
      <c r="HD41" s="363"/>
      <c r="HE41" s="363"/>
      <c r="HF41" s="363"/>
      <c r="HG41" s="363"/>
      <c r="HH41" s="363"/>
      <c r="HI41" s="363"/>
      <c r="HJ41" s="363"/>
      <c r="HK41" s="363"/>
      <c r="HL41" s="363"/>
      <c r="HM41" s="363"/>
      <c r="HN41" s="363"/>
      <c r="HO41" s="363"/>
      <c r="HP41" s="363"/>
      <c r="HQ41" s="363"/>
      <c r="HR41" s="363"/>
      <c r="HS41" s="363"/>
      <c r="HT41" s="363"/>
      <c r="HU41" s="363"/>
      <c r="HV41" s="363"/>
      <c r="HW41" s="363"/>
    </row>
    <row r="42" spans="2:231" ht="15">
      <c r="B42" s="839" t="s">
        <v>156</v>
      </c>
      <c r="C42" s="377" t="s">
        <v>157</v>
      </c>
      <c r="D42" s="426"/>
      <c r="E42" s="426"/>
      <c r="F42" s="426"/>
      <c r="G42" s="427"/>
      <c r="H42" s="427"/>
      <c r="I42" s="428"/>
      <c r="J42" s="428"/>
      <c r="K42" s="428"/>
      <c r="L42" s="378">
        <f aca="true" t="shared" si="16" ref="L42:L48">SUM(D42:K42)</f>
        <v>0</v>
      </c>
      <c r="DJ42" s="363"/>
      <c r="DK42" s="363"/>
      <c r="DL42" s="363"/>
      <c r="DM42" s="363"/>
      <c r="DN42" s="363"/>
      <c r="DO42" s="363"/>
      <c r="DP42" s="363"/>
      <c r="DQ42" s="363"/>
      <c r="DR42" s="363"/>
      <c r="DS42" s="363"/>
      <c r="DT42" s="363"/>
      <c r="DU42" s="363"/>
      <c r="DV42" s="363"/>
      <c r="DW42" s="363"/>
      <c r="DX42" s="363"/>
      <c r="DY42" s="363"/>
      <c r="DZ42" s="363"/>
      <c r="EA42" s="363"/>
      <c r="EB42" s="363"/>
      <c r="EC42" s="363"/>
      <c r="ED42" s="363"/>
      <c r="EE42" s="363"/>
      <c r="EF42" s="363"/>
      <c r="EG42" s="363"/>
      <c r="EH42" s="363"/>
      <c r="EI42" s="363"/>
      <c r="EJ42" s="363"/>
      <c r="EK42" s="363"/>
      <c r="EL42" s="363"/>
      <c r="EM42" s="363"/>
      <c r="EN42" s="363"/>
      <c r="EO42" s="363"/>
      <c r="EP42" s="363"/>
      <c r="EQ42" s="363"/>
      <c r="ER42" s="363"/>
      <c r="ES42" s="363"/>
      <c r="ET42" s="363"/>
      <c r="EU42" s="363"/>
      <c r="EV42" s="363"/>
      <c r="EW42" s="363"/>
      <c r="EX42" s="363"/>
      <c r="EY42" s="363"/>
      <c r="EZ42" s="363"/>
      <c r="FA42" s="363"/>
      <c r="FB42" s="363"/>
      <c r="FC42" s="363"/>
      <c r="FD42" s="363"/>
      <c r="FE42" s="363"/>
      <c r="FF42" s="363"/>
      <c r="FG42" s="363"/>
      <c r="FH42" s="363"/>
      <c r="FI42" s="363"/>
      <c r="FJ42" s="363"/>
      <c r="FK42" s="363"/>
      <c r="FL42" s="363"/>
      <c r="FM42" s="363"/>
      <c r="FN42" s="363"/>
      <c r="FO42" s="363"/>
      <c r="FP42" s="363"/>
      <c r="FQ42" s="363"/>
      <c r="FR42" s="363"/>
      <c r="FS42" s="363"/>
      <c r="FT42" s="363"/>
      <c r="FU42" s="363"/>
      <c r="FV42" s="363"/>
      <c r="FW42" s="363"/>
      <c r="FX42" s="363"/>
      <c r="FY42" s="363"/>
      <c r="FZ42" s="363"/>
      <c r="GA42" s="363"/>
      <c r="GB42" s="363"/>
      <c r="GC42" s="363"/>
      <c r="GD42" s="363"/>
      <c r="GE42" s="363"/>
      <c r="GF42" s="363"/>
      <c r="GG42" s="363"/>
      <c r="GH42" s="363"/>
      <c r="GI42" s="363"/>
      <c r="GJ42" s="363"/>
      <c r="GK42" s="363"/>
      <c r="GL42" s="363"/>
      <c r="GM42" s="363"/>
      <c r="GN42" s="363"/>
      <c r="GO42" s="363"/>
      <c r="GP42" s="363"/>
      <c r="GQ42" s="363"/>
      <c r="GR42" s="363"/>
      <c r="GS42" s="363"/>
      <c r="GT42" s="363"/>
      <c r="GU42" s="363"/>
      <c r="GV42" s="363"/>
      <c r="GW42" s="363"/>
      <c r="GX42" s="363"/>
      <c r="GY42" s="363"/>
      <c r="GZ42" s="363"/>
      <c r="HA42" s="363"/>
      <c r="HB42" s="363"/>
      <c r="HC42" s="363"/>
      <c r="HD42" s="363"/>
      <c r="HE42" s="363"/>
      <c r="HF42" s="363"/>
      <c r="HG42" s="363"/>
      <c r="HH42" s="363"/>
      <c r="HI42" s="363"/>
      <c r="HJ42" s="363"/>
      <c r="HK42" s="363"/>
      <c r="HL42" s="363"/>
      <c r="HM42" s="363"/>
      <c r="HN42" s="363"/>
      <c r="HO42" s="363"/>
      <c r="HP42" s="363"/>
      <c r="HQ42" s="363"/>
      <c r="HR42" s="363"/>
      <c r="HS42" s="363"/>
      <c r="HT42" s="363"/>
      <c r="HU42" s="363"/>
      <c r="HV42" s="363"/>
      <c r="HW42" s="363"/>
    </row>
    <row r="43" spans="2:231" ht="15">
      <c r="B43" s="839"/>
      <c r="C43" s="377" t="s">
        <v>167</v>
      </c>
      <c r="D43" s="383"/>
      <c r="E43" s="383"/>
      <c r="F43" s="429"/>
      <c r="G43" s="430"/>
      <c r="H43" s="428"/>
      <c r="I43" s="428"/>
      <c r="J43" s="428"/>
      <c r="K43" s="428"/>
      <c r="L43" s="378">
        <f t="shared" si="16"/>
        <v>0</v>
      </c>
      <c r="DJ43" s="363"/>
      <c r="DK43" s="363"/>
      <c r="DL43" s="363"/>
      <c r="DM43" s="363"/>
      <c r="DN43" s="363"/>
      <c r="DO43" s="363"/>
      <c r="DP43" s="363"/>
      <c r="DQ43" s="363"/>
      <c r="DR43" s="363"/>
      <c r="DS43" s="363"/>
      <c r="DT43" s="363"/>
      <c r="DU43" s="363"/>
      <c r="DV43" s="363"/>
      <c r="DW43" s="363"/>
      <c r="DX43" s="363"/>
      <c r="DY43" s="363"/>
      <c r="DZ43" s="363"/>
      <c r="EA43" s="363"/>
      <c r="EB43" s="363"/>
      <c r="EC43" s="363"/>
      <c r="ED43" s="363"/>
      <c r="EE43" s="363"/>
      <c r="EF43" s="363"/>
      <c r="EG43" s="363"/>
      <c r="EH43" s="363"/>
      <c r="EI43" s="363"/>
      <c r="EJ43" s="363"/>
      <c r="EK43" s="363"/>
      <c r="EL43" s="363"/>
      <c r="EM43" s="363"/>
      <c r="EN43" s="363"/>
      <c r="EO43" s="363"/>
      <c r="EP43" s="363"/>
      <c r="EQ43" s="363"/>
      <c r="ER43" s="363"/>
      <c r="ES43" s="363"/>
      <c r="ET43" s="363"/>
      <c r="EU43" s="363"/>
      <c r="EV43" s="363"/>
      <c r="EW43" s="363"/>
      <c r="EX43" s="363"/>
      <c r="EY43" s="363"/>
      <c r="EZ43" s="363"/>
      <c r="FA43" s="363"/>
      <c r="FB43" s="363"/>
      <c r="FC43" s="363"/>
      <c r="FD43" s="363"/>
      <c r="FE43" s="363"/>
      <c r="FF43" s="363"/>
      <c r="FG43" s="363"/>
      <c r="FH43" s="363"/>
      <c r="FI43" s="363"/>
      <c r="FJ43" s="363"/>
      <c r="FK43" s="363"/>
      <c r="FL43" s="363"/>
      <c r="FM43" s="363"/>
      <c r="FN43" s="363"/>
      <c r="FO43" s="363"/>
      <c r="FP43" s="363"/>
      <c r="FQ43" s="363"/>
      <c r="FR43" s="363"/>
      <c r="FS43" s="363"/>
      <c r="FT43" s="363"/>
      <c r="FU43" s="363"/>
      <c r="FV43" s="363"/>
      <c r="FW43" s="363"/>
      <c r="FX43" s="363"/>
      <c r="FY43" s="363"/>
      <c r="FZ43" s="363"/>
      <c r="GA43" s="363"/>
      <c r="GB43" s="363"/>
      <c r="GC43" s="363"/>
      <c r="GD43" s="363"/>
      <c r="GE43" s="363"/>
      <c r="GF43" s="363"/>
      <c r="GG43" s="363"/>
      <c r="GH43" s="363"/>
      <c r="GI43" s="363"/>
      <c r="GJ43" s="363"/>
      <c r="GK43" s="363"/>
      <c r="GL43" s="363"/>
      <c r="GM43" s="363"/>
      <c r="GN43" s="363"/>
      <c r="GO43" s="363"/>
      <c r="GP43" s="363"/>
      <c r="GQ43" s="363"/>
      <c r="GR43" s="363"/>
      <c r="GS43" s="363"/>
      <c r="GT43" s="363"/>
      <c r="GU43" s="363"/>
      <c r="GV43" s="363"/>
      <c r="GW43" s="363"/>
      <c r="GX43" s="363"/>
      <c r="GY43" s="363"/>
      <c r="GZ43" s="363"/>
      <c r="HA43" s="363"/>
      <c r="HB43" s="363"/>
      <c r="HC43" s="363"/>
      <c r="HD43" s="363"/>
      <c r="HE43" s="363"/>
      <c r="HF43" s="363"/>
      <c r="HG43" s="363"/>
      <c r="HH43" s="363"/>
      <c r="HI43" s="363"/>
      <c r="HJ43" s="363"/>
      <c r="HK43" s="363"/>
      <c r="HL43" s="363"/>
      <c r="HM43" s="363"/>
      <c r="HN43" s="363"/>
      <c r="HO43" s="363"/>
      <c r="HP43" s="363"/>
      <c r="HQ43" s="363"/>
      <c r="HR43" s="363"/>
      <c r="HS43" s="363"/>
      <c r="HT43" s="363"/>
      <c r="HU43" s="363"/>
      <c r="HV43" s="363"/>
      <c r="HW43" s="363"/>
    </row>
    <row r="44" spans="2:231" ht="15">
      <c r="B44" s="839" t="s">
        <v>178</v>
      </c>
      <c r="C44" s="377" t="s">
        <v>157</v>
      </c>
      <c r="D44" s="383"/>
      <c r="E44" s="383"/>
      <c r="F44" s="429"/>
      <c r="G44" s="428"/>
      <c r="H44" s="428"/>
      <c r="I44" s="428"/>
      <c r="J44" s="428"/>
      <c r="K44" s="428"/>
      <c r="L44" s="378">
        <f t="shared" si="16"/>
        <v>0</v>
      </c>
      <c r="DJ44" s="363"/>
      <c r="DK44" s="363"/>
      <c r="DL44" s="363"/>
      <c r="DM44" s="363"/>
      <c r="DN44" s="363"/>
      <c r="DO44" s="363"/>
      <c r="DP44" s="363"/>
      <c r="DQ44" s="363"/>
      <c r="DR44" s="363"/>
      <c r="DS44" s="363"/>
      <c r="DT44" s="363"/>
      <c r="DU44" s="363"/>
      <c r="DV44" s="363"/>
      <c r="DW44" s="363"/>
      <c r="DX44" s="363"/>
      <c r="DY44" s="363"/>
      <c r="DZ44" s="363"/>
      <c r="EA44" s="363"/>
      <c r="EB44" s="363"/>
      <c r="EC44" s="363"/>
      <c r="ED44" s="363"/>
      <c r="EE44" s="363"/>
      <c r="EF44" s="363"/>
      <c r="EG44" s="363"/>
      <c r="EH44" s="363"/>
      <c r="EI44" s="363"/>
      <c r="EJ44" s="363"/>
      <c r="EK44" s="363"/>
      <c r="EL44" s="363"/>
      <c r="EM44" s="363"/>
      <c r="EN44" s="363"/>
      <c r="EO44" s="363"/>
      <c r="EP44" s="363"/>
      <c r="EQ44" s="363"/>
      <c r="ER44" s="363"/>
      <c r="ES44" s="363"/>
      <c r="ET44" s="363"/>
      <c r="EU44" s="363"/>
      <c r="EV44" s="363"/>
      <c r="EW44" s="363"/>
      <c r="EX44" s="363"/>
      <c r="EY44" s="363"/>
      <c r="EZ44" s="363"/>
      <c r="FA44" s="363"/>
      <c r="FB44" s="363"/>
      <c r="FC44" s="363"/>
      <c r="FD44" s="363"/>
      <c r="FE44" s="363"/>
      <c r="FF44" s="363"/>
      <c r="FG44" s="363"/>
      <c r="FH44" s="363"/>
      <c r="FI44" s="363"/>
      <c r="FJ44" s="363"/>
      <c r="FK44" s="363"/>
      <c r="FL44" s="363"/>
      <c r="FM44" s="363"/>
      <c r="FN44" s="363"/>
      <c r="FO44" s="363"/>
      <c r="FP44" s="363"/>
      <c r="FQ44" s="363"/>
      <c r="FR44" s="363"/>
      <c r="FS44" s="363"/>
      <c r="FT44" s="363"/>
      <c r="FU44" s="363"/>
      <c r="FV44" s="363"/>
      <c r="FW44" s="363"/>
      <c r="FX44" s="363"/>
      <c r="FY44" s="363"/>
      <c r="FZ44" s="363"/>
      <c r="GA44" s="363"/>
      <c r="GB44" s="363"/>
      <c r="GC44" s="363"/>
      <c r="GD44" s="363"/>
      <c r="GE44" s="363"/>
      <c r="GF44" s="363"/>
      <c r="GG44" s="363"/>
      <c r="GH44" s="363"/>
      <c r="GI44" s="363"/>
      <c r="GJ44" s="363"/>
      <c r="GK44" s="363"/>
      <c r="GL44" s="363"/>
      <c r="GM44" s="363"/>
      <c r="GN44" s="363"/>
      <c r="GO44" s="363"/>
      <c r="GP44" s="363"/>
      <c r="GQ44" s="363"/>
      <c r="GR44" s="363"/>
      <c r="GS44" s="363"/>
      <c r="GT44" s="363"/>
      <c r="GU44" s="363"/>
      <c r="GV44" s="363"/>
      <c r="GW44" s="363"/>
      <c r="GX44" s="363"/>
      <c r="GY44" s="363"/>
      <c r="GZ44" s="363"/>
      <c r="HA44" s="363"/>
      <c r="HB44" s="363"/>
      <c r="HC44" s="363"/>
      <c r="HD44" s="363"/>
      <c r="HE44" s="363"/>
      <c r="HF44" s="363"/>
      <c r="HG44" s="363"/>
      <c r="HH44" s="363"/>
      <c r="HI44" s="363"/>
      <c r="HJ44" s="363"/>
      <c r="HK44" s="363"/>
      <c r="HL44" s="363"/>
      <c r="HM44" s="363"/>
      <c r="HN44" s="363"/>
      <c r="HO44" s="363"/>
      <c r="HP44" s="363"/>
      <c r="HQ44" s="363"/>
      <c r="HR44" s="363"/>
      <c r="HS44" s="363"/>
      <c r="HT44" s="363"/>
      <c r="HU44" s="363"/>
      <c r="HV44" s="363"/>
      <c r="HW44" s="363"/>
    </row>
    <row r="45" spans="2:231" ht="15">
      <c r="B45" s="839"/>
      <c r="C45" s="377" t="s">
        <v>167</v>
      </c>
      <c r="D45" s="383"/>
      <c r="E45" s="383"/>
      <c r="F45" s="429"/>
      <c r="G45" s="428"/>
      <c r="H45" s="428"/>
      <c r="I45" s="428"/>
      <c r="J45" s="428"/>
      <c r="K45" s="428"/>
      <c r="L45" s="378">
        <f t="shared" si="16"/>
        <v>0</v>
      </c>
      <c r="DJ45" s="363"/>
      <c r="DK45" s="363"/>
      <c r="DL45" s="363"/>
      <c r="DM45" s="363"/>
      <c r="DN45" s="363"/>
      <c r="DO45" s="363"/>
      <c r="DP45" s="363"/>
      <c r="DQ45" s="363"/>
      <c r="DR45" s="363"/>
      <c r="DS45" s="363"/>
      <c r="DT45" s="363"/>
      <c r="DU45" s="363"/>
      <c r="DV45" s="363"/>
      <c r="DW45" s="363"/>
      <c r="DX45" s="363"/>
      <c r="DY45" s="363"/>
      <c r="DZ45" s="363"/>
      <c r="EA45" s="363"/>
      <c r="EB45" s="363"/>
      <c r="EC45" s="363"/>
      <c r="ED45" s="363"/>
      <c r="EE45" s="363"/>
      <c r="EF45" s="363"/>
      <c r="EG45" s="363"/>
      <c r="EH45" s="363"/>
      <c r="EI45" s="363"/>
      <c r="EJ45" s="363"/>
      <c r="EK45" s="363"/>
      <c r="EL45" s="363"/>
      <c r="EM45" s="363"/>
      <c r="EN45" s="363"/>
      <c r="EO45" s="363"/>
      <c r="EP45" s="363"/>
      <c r="EQ45" s="363"/>
      <c r="ER45" s="363"/>
      <c r="ES45" s="363"/>
      <c r="ET45" s="363"/>
      <c r="EU45" s="363"/>
      <c r="EV45" s="363"/>
      <c r="EW45" s="363"/>
      <c r="EX45" s="363"/>
      <c r="EY45" s="363"/>
      <c r="EZ45" s="363"/>
      <c r="FA45" s="363"/>
      <c r="FB45" s="363"/>
      <c r="FC45" s="363"/>
      <c r="FD45" s="363"/>
      <c r="FE45" s="363"/>
      <c r="FF45" s="363"/>
      <c r="FG45" s="363"/>
      <c r="FH45" s="363"/>
      <c r="FI45" s="363"/>
      <c r="FJ45" s="363"/>
      <c r="FK45" s="363"/>
      <c r="FL45" s="363"/>
      <c r="FM45" s="363"/>
      <c r="FN45" s="363"/>
      <c r="FO45" s="363"/>
      <c r="FP45" s="363"/>
      <c r="FQ45" s="363"/>
      <c r="FR45" s="363"/>
      <c r="FS45" s="363"/>
      <c r="FT45" s="363"/>
      <c r="FU45" s="363"/>
      <c r="FV45" s="363"/>
      <c r="FW45" s="363"/>
      <c r="FX45" s="363"/>
      <c r="FY45" s="363"/>
      <c r="FZ45" s="363"/>
      <c r="GA45" s="363"/>
      <c r="GB45" s="363"/>
      <c r="GC45" s="363"/>
      <c r="GD45" s="363"/>
      <c r="GE45" s="363"/>
      <c r="GF45" s="363"/>
      <c r="GG45" s="363"/>
      <c r="GH45" s="363"/>
      <c r="GI45" s="363"/>
      <c r="GJ45" s="363"/>
      <c r="GK45" s="363"/>
      <c r="GL45" s="363"/>
      <c r="GM45" s="363"/>
      <c r="GN45" s="363"/>
      <c r="GO45" s="363"/>
      <c r="GP45" s="363"/>
      <c r="GQ45" s="363"/>
      <c r="GR45" s="363"/>
      <c r="GS45" s="363"/>
      <c r="GT45" s="363"/>
      <c r="GU45" s="363"/>
      <c r="GV45" s="363"/>
      <c r="GW45" s="363"/>
      <c r="GX45" s="363"/>
      <c r="GY45" s="363"/>
      <c r="GZ45" s="363"/>
      <c r="HA45" s="363"/>
      <c r="HB45" s="363"/>
      <c r="HC45" s="363"/>
      <c r="HD45" s="363"/>
      <c r="HE45" s="363"/>
      <c r="HF45" s="363"/>
      <c r="HG45" s="363"/>
      <c r="HH45" s="363"/>
      <c r="HI45" s="363"/>
      <c r="HJ45" s="363"/>
      <c r="HK45" s="363"/>
      <c r="HL45" s="363"/>
      <c r="HM45" s="363"/>
      <c r="HN45" s="363"/>
      <c r="HO45" s="363"/>
      <c r="HP45" s="363"/>
      <c r="HQ45" s="363"/>
      <c r="HR45" s="363"/>
      <c r="HS45" s="363"/>
      <c r="HT45" s="363"/>
      <c r="HU45" s="363"/>
      <c r="HV45" s="363"/>
      <c r="HW45" s="363"/>
    </row>
    <row r="46" spans="2:231" ht="15">
      <c r="B46" s="907" t="s">
        <v>48</v>
      </c>
      <c r="C46" s="377" t="s">
        <v>157</v>
      </c>
      <c r="D46" s="400">
        <f>SUM(D42:D43)</f>
        <v>0</v>
      </c>
      <c r="E46" s="400">
        <f aca="true" t="shared" si="17" ref="E46:K46">SUM(E42:E43)</f>
        <v>0</v>
      </c>
      <c r="F46" s="400">
        <f t="shared" si="17"/>
        <v>0</v>
      </c>
      <c r="G46" s="400">
        <f t="shared" si="17"/>
        <v>0</v>
      </c>
      <c r="H46" s="400">
        <f t="shared" si="17"/>
        <v>0</v>
      </c>
      <c r="I46" s="400">
        <f t="shared" si="17"/>
        <v>0</v>
      </c>
      <c r="J46" s="400">
        <f t="shared" si="17"/>
        <v>0</v>
      </c>
      <c r="K46" s="400">
        <f t="shared" si="17"/>
        <v>0</v>
      </c>
      <c r="L46" s="400">
        <f t="shared" si="16"/>
        <v>0</v>
      </c>
      <c r="DJ46" s="363"/>
      <c r="DK46" s="363"/>
      <c r="DL46" s="363"/>
      <c r="DM46" s="363"/>
      <c r="DN46" s="363"/>
      <c r="DO46" s="363"/>
      <c r="DP46" s="363"/>
      <c r="DQ46" s="363"/>
      <c r="DR46" s="363"/>
      <c r="DS46" s="363"/>
      <c r="DT46" s="363"/>
      <c r="DU46" s="363"/>
      <c r="DV46" s="363"/>
      <c r="DW46" s="363"/>
      <c r="DX46" s="363"/>
      <c r="DY46" s="363"/>
      <c r="DZ46" s="363"/>
      <c r="EA46" s="363"/>
      <c r="EB46" s="363"/>
      <c r="EC46" s="363"/>
      <c r="ED46" s="363"/>
      <c r="EE46" s="363"/>
      <c r="EF46" s="363"/>
      <c r="EG46" s="363"/>
      <c r="EH46" s="363"/>
      <c r="EI46" s="363"/>
      <c r="EJ46" s="363"/>
      <c r="EK46" s="363"/>
      <c r="EL46" s="363"/>
      <c r="EM46" s="363"/>
      <c r="EN46" s="363"/>
      <c r="EO46" s="363"/>
      <c r="EP46" s="363"/>
      <c r="EQ46" s="363"/>
      <c r="ER46" s="363"/>
      <c r="ES46" s="363"/>
      <c r="ET46" s="363"/>
      <c r="EU46" s="363"/>
      <c r="EV46" s="363"/>
      <c r="EW46" s="363"/>
      <c r="EX46" s="363"/>
      <c r="EY46" s="363"/>
      <c r="EZ46" s="363"/>
      <c r="FA46" s="363"/>
      <c r="FB46" s="363"/>
      <c r="FC46" s="363"/>
      <c r="FD46" s="363"/>
      <c r="FE46" s="363"/>
      <c r="FF46" s="363"/>
      <c r="FG46" s="363"/>
      <c r="FH46" s="363"/>
      <c r="FI46" s="363"/>
      <c r="FJ46" s="363"/>
      <c r="FK46" s="363"/>
      <c r="FL46" s="363"/>
      <c r="FM46" s="363"/>
      <c r="FN46" s="363"/>
      <c r="FO46" s="363"/>
      <c r="FP46" s="363"/>
      <c r="FQ46" s="363"/>
      <c r="FR46" s="363"/>
      <c r="FS46" s="363"/>
      <c r="FT46" s="363"/>
      <c r="FU46" s="363"/>
      <c r="FV46" s="363"/>
      <c r="FW46" s="363"/>
      <c r="FX46" s="363"/>
      <c r="FY46" s="363"/>
      <c r="FZ46" s="363"/>
      <c r="GA46" s="363"/>
      <c r="GB46" s="363"/>
      <c r="GC46" s="363"/>
      <c r="GD46" s="363"/>
      <c r="GE46" s="363"/>
      <c r="GF46" s="363"/>
      <c r="GG46" s="363"/>
      <c r="GH46" s="363"/>
      <c r="GI46" s="363"/>
      <c r="GJ46" s="363"/>
      <c r="GK46" s="363"/>
      <c r="GL46" s="363"/>
      <c r="GM46" s="363"/>
      <c r="GN46" s="363"/>
      <c r="GO46" s="363"/>
      <c r="GP46" s="363"/>
      <c r="GQ46" s="363"/>
      <c r="GR46" s="363"/>
      <c r="GS46" s="363"/>
      <c r="GT46" s="363"/>
      <c r="GU46" s="363"/>
      <c r="GV46" s="363"/>
      <c r="GW46" s="363"/>
      <c r="GX46" s="363"/>
      <c r="GY46" s="363"/>
      <c r="GZ46" s="363"/>
      <c r="HA46" s="363"/>
      <c r="HB46" s="363"/>
      <c r="HC46" s="363"/>
      <c r="HD46" s="363"/>
      <c r="HE46" s="363"/>
      <c r="HF46" s="363"/>
      <c r="HG46" s="363"/>
      <c r="HH46" s="363"/>
      <c r="HI46" s="363"/>
      <c r="HJ46" s="363"/>
      <c r="HK46" s="363"/>
      <c r="HL46" s="363"/>
      <c r="HM46" s="363"/>
      <c r="HN46" s="363"/>
      <c r="HO46" s="363"/>
      <c r="HP46" s="363"/>
      <c r="HQ46" s="363"/>
      <c r="HR46" s="363"/>
      <c r="HS46" s="363"/>
      <c r="HT46" s="363"/>
      <c r="HU46" s="363"/>
      <c r="HV46" s="363"/>
      <c r="HW46" s="363"/>
    </row>
    <row r="47" spans="2:231" ht="15">
      <c r="B47" s="908"/>
      <c r="C47" s="402" t="s">
        <v>167</v>
      </c>
      <c r="D47" s="401"/>
      <c r="E47" s="401"/>
      <c r="F47" s="401">
        <f aca="true" t="shared" si="18" ref="F47:K47">SUM(F44:F45)</f>
        <v>0</v>
      </c>
      <c r="G47" s="401">
        <f t="shared" si="18"/>
        <v>0</v>
      </c>
      <c r="H47" s="401">
        <f t="shared" si="18"/>
        <v>0</v>
      </c>
      <c r="I47" s="401">
        <f t="shared" si="18"/>
        <v>0</v>
      </c>
      <c r="J47" s="401">
        <f t="shared" si="18"/>
        <v>0</v>
      </c>
      <c r="K47" s="401">
        <f t="shared" si="18"/>
        <v>0</v>
      </c>
      <c r="L47" s="401">
        <f t="shared" si="16"/>
        <v>0</v>
      </c>
      <c r="DJ47" s="363"/>
      <c r="DK47" s="363"/>
      <c r="DL47" s="363"/>
      <c r="DM47" s="363"/>
      <c r="DN47" s="363"/>
      <c r="DO47" s="363"/>
      <c r="DP47" s="363"/>
      <c r="DQ47" s="363"/>
      <c r="DR47" s="363"/>
      <c r="DS47" s="363"/>
      <c r="DT47" s="363"/>
      <c r="DU47" s="363"/>
      <c r="DV47" s="363"/>
      <c r="DW47" s="363"/>
      <c r="DX47" s="363"/>
      <c r="DY47" s="363"/>
      <c r="DZ47" s="363"/>
      <c r="EA47" s="363"/>
      <c r="EB47" s="363"/>
      <c r="EC47" s="363"/>
      <c r="ED47" s="363"/>
      <c r="EE47" s="363"/>
      <c r="EF47" s="363"/>
      <c r="EG47" s="363"/>
      <c r="EH47" s="363"/>
      <c r="EI47" s="363"/>
      <c r="EJ47" s="363"/>
      <c r="EK47" s="363"/>
      <c r="EL47" s="363"/>
      <c r="EM47" s="363"/>
      <c r="EN47" s="363"/>
      <c r="EO47" s="363"/>
      <c r="EP47" s="363"/>
      <c r="EQ47" s="363"/>
      <c r="ER47" s="363"/>
      <c r="ES47" s="363"/>
      <c r="ET47" s="363"/>
      <c r="EU47" s="363"/>
      <c r="EV47" s="363"/>
      <c r="EW47" s="363"/>
      <c r="EX47" s="363"/>
      <c r="EY47" s="363"/>
      <c r="EZ47" s="363"/>
      <c r="FA47" s="363"/>
      <c r="FB47" s="363"/>
      <c r="FC47" s="363"/>
      <c r="FD47" s="363"/>
      <c r="FE47" s="363"/>
      <c r="FF47" s="363"/>
      <c r="FG47" s="363"/>
      <c r="FH47" s="363"/>
      <c r="FI47" s="363"/>
      <c r="FJ47" s="363"/>
      <c r="FK47" s="363"/>
      <c r="FL47" s="363"/>
      <c r="FM47" s="363"/>
      <c r="FN47" s="363"/>
      <c r="FO47" s="363"/>
      <c r="FP47" s="363"/>
      <c r="FQ47" s="363"/>
      <c r="FR47" s="363"/>
      <c r="FS47" s="363"/>
      <c r="FT47" s="363"/>
      <c r="FU47" s="363"/>
      <c r="FV47" s="363"/>
      <c r="FW47" s="363"/>
      <c r="FX47" s="363"/>
      <c r="FY47" s="363"/>
      <c r="FZ47" s="363"/>
      <c r="GA47" s="363"/>
      <c r="GB47" s="363"/>
      <c r="GC47" s="363"/>
      <c r="GD47" s="363"/>
      <c r="GE47" s="363"/>
      <c r="GF47" s="363"/>
      <c r="GG47" s="363"/>
      <c r="GH47" s="363"/>
      <c r="GI47" s="363"/>
      <c r="GJ47" s="363"/>
      <c r="GK47" s="363"/>
      <c r="GL47" s="363"/>
      <c r="GM47" s="363"/>
      <c r="GN47" s="363"/>
      <c r="GO47" s="363"/>
      <c r="GP47" s="363"/>
      <c r="GQ47" s="363"/>
      <c r="GR47" s="363"/>
      <c r="GS47" s="363"/>
      <c r="GT47" s="363"/>
      <c r="GU47" s="363"/>
      <c r="GV47" s="363"/>
      <c r="GW47" s="363"/>
      <c r="GX47" s="363"/>
      <c r="GY47" s="363"/>
      <c r="GZ47" s="363"/>
      <c r="HA47" s="363"/>
      <c r="HB47" s="363"/>
      <c r="HC47" s="363"/>
      <c r="HD47" s="363"/>
      <c r="HE47" s="363"/>
      <c r="HF47" s="363"/>
      <c r="HG47" s="363"/>
      <c r="HH47" s="363"/>
      <c r="HI47" s="363"/>
      <c r="HJ47" s="363"/>
      <c r="HK47" s="363"/>
      <c r="HL47" s="363"/>
      <c r="HM47" s="363"/>
      <c r="HN47" s="363"/>
      <c r="HO47" s="363"/>
      <c r="HP47" s="363"/>
      <c r="HQ47" s="363"/>
      <c r="HR47" s="363"/>
      <c r="HS47" s="363"/>
      <c r="HT47" s="363"/>
      <c r="HU47" s="363"/>
      <c r="HV47" s="363"/>
      <c r="HW47" s="363"/>
    </row>
    <row r="48" spans="2:231" ht="15.75" thickBot="1">
      <c r="B48" s="908"/>
      <c r="C48" s="403"/>
      <c r="D48" s="405">
        <f aca="true" t="shared" si="19" ref="D48:K48">SUM(D46:D47)</f>
        <v>0</v>
      </c>
      <c r="E48" s="405">
        <f t="shared" si="19"/>
        <v>0</v>
      </c>
      <c r="F48" s="405">
        <f t="shared" si="19"/>
        <v>0</v>
      </c>
      <c r="G48" s="406">
        <f t="shared" si="19"/>
        <v>0</v>
      </c>
      <c r="H48" s="406">
        <f t="shared" si="19"/>
        <v>0</v>
      </c>
      <c r="I48" s="406">
        <f t="shared" si="19"/>
        <v>0</v>
      </c>
      <c r="J48" s="406">
        <f t="shared" si="19"/>
        <v>0</v>
      </c>
      <c r="K48" s="406">
        <f t="shared" si="19"/>
        <v>0</v>
      </c>
      <c r="L48" s="404">
        <f t="shared" si="16"/>
        <v>0</v>
      </c>
      <c r="O48" s="362"/>
      <c r="P48" s="362"/>
      <c r="Q48" s="362"/>
      <c r="R48" s="362"/>
      <c r="S48" s="362"/>
      <c r="DJ48" s="363"/>
      <c r="DK48" s="363"/>
      <c r="DL48" s="363"/>
      <c r="DM48" s="363"/>
      <c r="DN48" s="363"/>
      <c r="DO48" s="363"/>
      <c r="DP48" s="363"/>
      <c r="DQ48" s="363"/>
      <c r="DR48" s="363"/>
      <c r="DS48" s="363"/>
      <c r="DT48" s="363"/>
      <c r="DU48" s="363"/>
      <c r="DV48" s="363"/>
      <c r="DW48" s="363"/>
      <c r="DX48" s="363"/>
      <c r="DY48" s="363"/>
      <c r="DZ48" s="363"/>
      <c r="EA48" s="363"/>
      <c r="EB48" s="363"/>
      <c r="EC48" s="363"/>
      <c r="ED48" s="363"/>
      <c r="EE48" s="363"/>
      <c r="EF48" s="363"/>
      <c r="EG48" s="363"/>
      <c r="EH48" s="363"/>
      <c r="EI48" s="363"/>
      <c r="EJ48" s="363"/>
      <c r="EK48" s="363"/>
      <c r="EL48" s="363"/>
      <c r="EM48" s="363"/>
      <c r="EN48" s="363"/>
      <c r="EO48" s="363"/>
      <c r="EP48" s="363"/>
      <c r="EQ48" s="363"/>
      <c r="ER48" s="363"/>
      <c r="ES48" s="363"/>
      <c r="ET48" s="363"/>
      <c r="EU48" s="363"/>
      <c r="EV48" s="363"/>
      <c r="EW48" s="363"/>
      <c r="EX48" s="363"/>
      <c r="EY48" s="363"/>
      <c r="EZ48" s="363"/>
      <c r="FA48" s="363"/>
      <c r="FB48" s="363"/>
      <c r="FC48" s="363"/>
      <c r="FD48" s="363"/>
      <c r="FE48" s="363"/>
      <c r="FF48" s="363"/>
      <c r="FG48" s="363"/>
      <c r="FH48" s="363"/>
      <c r="FI48" s="363"/>
      <c r="FJ48" s="363"/>
      <c r="FK48" s="363"/>
      <c r="FL48" s="363"/>
      <c r="FM48" s="363"/>
      <c r="FN48" s="363"/>
      <c r="FO48" s="363"/>
      <c r="FP48" s="363"/>
      <c r="FQ48" s="363"/>
      <c r="FR48" s="363"/>
      <c r="FS48" s="363"/>
      <c r="FT48" s="363"/>
      <c r="FU48" s="363"/>
      <c r="FV48" s="363"/>
      <c r="FW48" s="363"/>
      <c r="FX48" s="363"/>
      <c r="FY48" s="363"/>
      <c r="FZ48" s="363"/>
      <c r="GA48" s="363"/>
      <c r="GB48" s="363"/>
      <c r="GC48" s="363"/>
      <c r="GD48" s="363"/>
      <c r="GE48" s="363"/>
      <c r="GF48" s="363"/>
      <c r="GG48" s="363"/>
      <c r="GH48" s="363"/>
      <c r="GI48" s="363"/>
      <c r="GJ48" s="363"/>
      <c r="GK48" s="363"/>
      <c r="GL48" s="363"/>
      <c r="GM48" s="363"/>
      <c r="GN48" s="363"/>
      <c r="GO48" s="363"/>
      <c r="GP48" s="363"/>
      <c r="GQ48" s="363"/>
      <c r="GR48" s="363"/>
      <c r="GS48" s="363"/>
      <c r="GT48" s="363"/>
      <c r="GU48" s="363"/>
      <c r="GV48" s="363"/>
      <c r="GW48" s="363"/>
      <c r="GX48" s="363"/>
      <c r="GY48" s="363"/>
      <c r="GZ48" s="363"/>
      <c r="HA48" s="363"/>
      <c r="HB48" s="363"/>
      <c r="HC48" s="363"/>
      <c r="HD48" s="363"/>
      <c r="HE48" s="363"/>
      <c r="HF48" s="363"/>
      <c r="HG48" s="363"/>
      <c r="HH48" s="363"/>
      <c r="HI48" s="363"/>
      <c r="HJ48" s="363"/>
      <c r="HK48" s="363"/>
      <c r="HL48" s="363"/>
      <c r="HM48" s="363"/>
      <c r="HN48" s="363"/>
      <c r="HO48" s="363"/>
      <c r="HP48" s="363"/>
      <c r="HQ48" s="363"/>
      <c r="HR48" s="363"/>
      <c r="HS48" s="363"/>
      <c r="HT48" s="363"/>
      <c r="HU48" s="363"/>
      <c r="HV48" s="363"/>
      <c r="HW48" s="363"/>
    </row>
    <row r="49" spans="114:231" ht="15">
      <c r="DJ49" s="363"/>
      <c r="DK49" s="363"/>
      <c r="DL49" s="363"/>
      <c r="DM49" s="363"/>
      <c r="DN49" s="363"/>
      <c r="DO49" s="363"/>
      <c r="DP49" s="363"/>
      <c r="DQ49" s="363"/>
      <c r="DR49" s="363"/>
      <c r="DS49" s="363"/>
      <c r="DT49" s="363"/>
      <c r="DU49" s="363"/>
      <c r="DV49" s="363"/>
      <c r="DW49" s="363"/>
      <c r="DX49" s="363"/>
      <c r="DY49" s="363"/>
      <c r="DZ49" s="363"/>
      <c r="EA49" s="363"/>
      <c r="EB49" s="363"/>
      <c r="EC49" s="363"/>
      <c r="ED49" s="363"/>
      <c r="EE49" s="363"/>
      <c r="EF49" s="363"/>
      <c r="EG49" s="363"/>
      <c r="EH49" s="363"/>
      <c r="EI49" s="363"/>
      <c r="EJ49" s="363"/>
      <c r="EK49" s="363"/>
      <c r="EL49" s="363"/>
      <c r="EM49" s="363"/>
      <c r="EN49" s="363"/>
      <c r="EO49" s="363"/>
      <c r="EP49" s="363"/>
      <c r="EQ49" s="363"/>
      <c r="ER49" s="363"/>
      <c r="ES49" s="363"/>
      <c r="ET49" s="363"/>
      <c r="EU49" s="363"/>
      <c r="EV49" s="363"/>
      <c r="EW49" s="363"/>
      <c r="EX49" s="363"/>
      <c r="EY49" s="363"/>
      <c r="EZ49" s="363"/>
      <c r="FA49" s="363"/>
      <c r="FB49" s="363"/>
      <c r="FC49" s="363"/>
      <c r="FD49" s="363"/>
      <c r="FE49" s="363"/>
      <c r="FF49" s="363"/>
      <c r="FG49" s="363"/>
      <c r="FH49" s="363"/>
      <c r="FI49" s="363"/>
      <c r="FJ49" s="363"/>
      <c r="FK49" s="363"/>
      <c r="FL49" s="363"/>
      <c r="FM49" s="363"/>
      <c r="FN49" s="363"/>
      <c r="FO49" s="363"/>
      <c r="FP49" s="363"/>
      <c r="FQ49" s="363"/>
      <c r="FR49" s="363"/>
      <c r="FS49" s="363"/>
      <c r="FT49" s="363"/>
      <c r="FU49" s="363"/>
      <c r="FV49" s="363"/>
      <c r="FW49" s="363"/>
      <c r="FX49" s="363"/>
      <c r="FY49" s="363"/>
      <c r="FZ49" s="363"/>
      <c r="GA49" s="363"/>
      <c r="GB49" s="363"/>
      <c r="GC49" s="363"/>
      <c r="GD49" s="363"/>
      <c r="GE49" s="363"/>
      <c r="GF49" s="363"/>
      <c r="GG49" s="363"/>
      <c r="GH49" s="363"/>
      <c r="GI49" s="363"/>
      <c r="GJ49" s="363"/>
      <c r="GK49" s="363"/>
      <c r="GL49" s="363"/>
      <c r="GM49" s="363"/>
      <c r="GN49" s="363"/>
      <c r="GO49" s="363"/>
      <c r="GP49" s="363"/>
      <c r="GQ49" s="363"/>
      <c r="GR49" s="363"/>
      <c r="GS49" s="363"/>
      <c r="GT49" s="363"/>
      <c r="GU49" s="363"/>
      <c r="GV49" s="363"/>
      <c r="GW49" s="363"/>
      <c r="GX49" s="363"/>
      <c r="GY49" s="363"/>
      <c r="GZ49" s="363"/>
      <c r="HA49" s="363"/>
      <c r="HB49" s="363"/>
      <c r="HC49" s="363"/>
      <c r="HD49" s="363"/>
      <c r="HE49" s="363"/>
      <c r="HF49" s="363"/>
      <c r="HG49" s="363"/>
      <c r="HH49" s="363"/>
      <c r="HI49" s="363"/>
      <c r="HJ49" s="363"/>
      <c r="HK49" s="363"/>
      <c r="HL49" s="363"/>
      <c r="HM49" s="363"/>
      <c r="HN49" s="363"/>
      <c r="HO49" s="363"/>
      <c r="HP49" s="363"/>
      <c r="HQ49" s="363"/>
      <c r="HR49" s="363"/>
      <c r="HS49" s="363"/>
      <c r="HT49" s="363"/>
      <c r="HU49" s="363"/>
      <c r="HV49" s="363"/>
      <c r="HW49" s="363"/>
    </row>
    <row r="50" spans="15:231" ht="15">
      <c r="O50" s="363"/>
      <c r="P50" s="363"/>
      <c r="Q50" s="363" t="s">
        <v>112</v>
      </c>
      <c r="R50" s="363"/>
      <c r="S50" s="363"/>
      <c r="DJ50" s="363"/>
      <c r="DK50" s="363"/>
      <c r="DL50" s="363"/>
      <c r="DM50" s="363"/>
      <c r="DN50" s="363"/>
      <c r="DO50" s="363"/>
      <c r="DP50" s="363"/>
      <c r="DQ50" s="363"/>
      <c r="DR50" s="363"/>
      <c r="DS50" s="363"/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/>
      <c r="EE50" s="363"/>
      <c r="EF50" s="363"/>
      <c r="EG50" s="363"/>
      <c r="EH50" s="363"/>
      <c r="EI50" s="363"/>
      <c r="EJ50" s="363"/>
      <c r="EK50" s="363"/>
      <c r="EL50" s="363"/>
      <c r="EM50" s="363"/>
      <c r="EN50" s="363"/>
      <c r="EO50" s="363"/>
      <c r="EP50" s="363"/>
      <c r="EQ50" s="363"/>
      <c r="ER50" s="363"/>
      <c r="ES50" s="363"/>
      <c r="ET50" s="363"/>
      <c r="EU50" s="363"/>
      <c r="EV50" s="363"/>
      <c r="EW50" s="363"/>
      <c r="EX50" s="363"/>
      <c r="EY50" s="363"/>
      <c r="EZ50" s="363"/>
      <c r="FA50" s="363"/>
      <c r="FB50" s="363"/>
      <c r="FC50" s="363"/>
      <c r="FD50" s="363"/>
      <c r="FE50" s="363"/>
      <c r="FF50" s="363"/>
      <c r="FG50" s="363"/>
      <c r="FH50" s="363"/>
      <c r="FI50" s="363"/>
      <c r="FJ50" s="363"/>
      <c r="FK50" s="363"/>
      <c r="FL50" s="363"/>
      <c r="FM50" s="363"/>
      <c r="FN50" s="363"/>
      <c r="FO50" s="363"/>
      <c r="FP50" s="363"/>
      <c r="FQ50" s="363"/>
      <c r="FR50" s="363"/>
      <c r="FS50" s="363"/>
      <c r="FT50" s="363"/>
      <c r="FU50" s="363"/>
      <c r="FV50" s="363"/>
      <c r="FW50" s="363"/>
      <c r="FX50" s="363"/>
      <c r="FY50" s="363"/>
      <c r="FZ50" s="363"/>
      <c r="GA50" s="363"/>
      <c r="GB50" s="363"/>
      <c r="GC50" s="363"/>
      <c r="GD50" s="363"/>
      <c r="GE50" s="363"/>
      <c r="GF50" s="363"/>
      <c r="GG50" s="363"/>
      <c r="GH50" s="363"/>
      <c r="GI50" s="363"/>
      <c r="GJ50" s="363"/>
      <c r="GK50" s="363"/>
      <c r="GL50" s="363"/>
      <c r="GM50" s="363"/>
      <c r="GN50" s="363"/>
      <c r="GO50" s="363"/>
      <c r="GP50" s="363"/>
      <c r="GQ50" s="363"/>
      <c r="GR50" s="363"/>
      <c r="GS50" s="363"/>
      <c r="GT50" s="363"/>
      <c r="GU50" s="363"/>
      <c r="GV50" s="363"/>
      <c r="GW50" s="363"/>
      <c r="GX50" s="363"/>
      <c r="GY50" s="363"/>
      <c r="GZ50" s="363"/>
      <c r="HA50" s="363"/>
      <c r="HB50" s="363"/>
      <c r="HC50" s="363"/>
      <c r="HD50" s="363"/>
      <c r="HE50" s="363"/>
      <c r="HF50" s="363"/>
      <c r="HG50" s="363"/>
      <c r="HH50" s="363"/>
      <c r="HI50" s="363"/>
      <c r="HJ50" s="363"/>
      <c r="HK50" s="363"/>
      <c r="HL50" s="363"/>
      <c r="HM50" s="363"/>
      <c r="HN50" s="363"/>
      <c r="HO50" s="363"/>
      <c r="HP50" s="363"/>
      <c r="HQ50" s="363"/>
      <c r="HR50" s="363"/>
      <c r="HS50" s="363"/>
      <c r="HT50" s="363"/>
      <c r="HU50" s="363"/>
      <c r="HV50" s="363"/>
      <c r="HW50" s="363"/>
    </row>
    <row r="51" spans="15:231" ht="21.75" customHeight="1">
      <c r="O51" s="792" t="s">
        <v>114</v>
      </c>
      <c r="P51" s="792"/>
      <c r="Q51" s="792"/>
      <c r="R51" s="792"/>
      <c r="S51" s="792"/>
      <c r="DJ51" s="363"/>
      <c r="DK51" s="363"/>
      <c r="DL51" s="363"/>
      <c r="DM51" s="363"/>
      <c r="DN51" s="363"/>
      <c r="DO51" s="363"/>
      <c r="DP51" s="363"/>
      <c r="DQ51" s="363"/>
      <c r="DR51" s="363"/>
      <c r="DS51" s="363"/>
      <c r="DT51" s="363"/>
      <c r="DU51" s="363"/>
      <c r="DV51" s="363"/>
      <c r="DW51" s="363"/>
      <c r="DX51" s="363"/>
      <c r="DY51" s="363"/>
      <c r="DZ51" s="363"/>
      <c r="EA51" s="363"/>
      <c r="EB51" s="363"/>
      <c r="EC51" s="363"/>
      <c r="ED51" s="363"/>
      <c r="EE51" s="363"/>
      <c r="EF51" s="363"/>
      <c r="EG51" s="363"/>
      <c r="EH51" s="363"/>
      <c r="EI51" s="363"/>
      <c r="EJ51" s="363"/>
      <c r="EK51" s="363"/>
      <c r="EL51" s="363"/>
      <c r="EM51" s="363"/>
      <c r="EN51" s="363"/>
      <c r="EO51" s="363"/>
      <c r="EP51" s="363"/>
      <c r="EQ51" s="363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363"/>
      <c r="FL51" s="363"/>
      <c r="FM51" s="363"/>
      <c r="FN51" s="363"/>
      <c r="FO51" s="363"/>
      <c r="FP51" s="363"/>
      <c r="FQ51" s="363"/>
      <c r="FR51" s="363"/>
      <c r="FS51" s="363"/>
      <c r="FT51" s="363"/>
      <c r="FU51" s="363"/>
      <c r="FV51" s="363"/>
      <c r="FW51" s="363"/>
      <c r="FX51" s="363"/>
      <c r="FY51" s="363"/>
      <c r="FZ51" s="363"/>
      <c r="GA51" s="363"/>
      <c r="GB51" s="363"/>
      <c r="GC51" s="363"/>
      <c r="GD51" s="363"/>
      <c r="GE51" s="363"/>
      <c r="GF51" s="363"/>
      <c r="GG51" s="363"/>
      <c r="GH51" s="363"/>
      <c r="GI51" s="363"/>
      <c r="GJ51" s="363"/>
      <c r="GK51" s="363"/>
      <c r="GL51" s="363"/>
      <c r="GM51" s="363"/>
      <c r="GN51" s="363"/>
      <c r="GO51" s="363"/>
      <c r="GP51" s="363"/>
      <c r="GQ51" s="363"/>
      <c r="GR51" s="363"/>
      <c r="GS51" s="363"/>
      <c r="GT51" s="363"/>
      <c r="GU51" s="363"/>
      <c r="GV51" s="363"/>
      <c r="GW51" s="363"/>
      <c r="GX51" s="363"/>
      <c r="GY51" s="363"/>
      <c r="GZ51" s="363"/>
      <c r="HA51" s="363"/>
      <c r="HB51" s="363"/>
      <c r="HC51" s="363"/>
      <c r="HD51" s="363"/>
      <c r="HE51" s="363"/>
      <c r="HF51" s="363"/>
      <c r="HG51" s="363"/>
      <c r="HH51" s="363"/>
      <c r="HI51" s="363"/>
      <c r="HJ51" s="363"/>
      <c r="HK51" s="363"/>
      <c r="HL51" s="363"/>
      <c r="HM51" s="363"/>
      <c r="HN51" s="363"/>
      <c r="HO51" s="363"/>
      <c r="HP51" s="363"/>
      <c r="HQ51" s="363"/>
      <c r="HR51" s="363"/>
      <c r="HS51" s="363"/>
      <c r="HT51" s="363"/>
      <c r="HU51" s="363"/>
      <c r="HV51" s="363"/>
      <c r="HW51" s="363"/>
    </row>
  </sheetData>
  <sheetProtection password="C078" sheet="1" objects="1" scenarios="1" selectLockedCells="1"/>
  <mergeCells count="151">
    <mergeCell ref="S32:T32"/>
    <mergeCell ref="U32:U33"/>
    <mergeCell ref="A34:A37"/>
    <mergeCell ref="B34:B37"/>
    <mergeCell ref="A31:F31"/>
    <mergeCell ref="G31:I31"/>
    <mergeCell ref="J31:K31"/>
    <mergeCell ref="L31:M31"/>
    <mergeCell ref="A32:A33"/>
    <mergeCell ref="H32:M32"/>
    <mergeCell ref="A24:A27"/>
    <mergeCell ref="B24:B27"/>
    <mergeCell ref="N32:R32"/>
    <mergeCell ref="B32:B33"/>
    <mergeCell ref="C32:C33"/>
    <mergeCell ref="D32:D33"/>
    <mergeCell ref="E32:G32"/>
    <mergeCell ref="D22:D23"/>
    <mergeCell ref="E22:G22"/>
    <mergeCell ref="H22:M22"/>
    <mergeCell ref="C11:D11"/>
    <mergeCell ref="C21:D21"/>
    <mergeCell ref="E21:F21"/>
    <mergeCell ref="N22:R22"/>
    <mergeCell ref="S22:T22"/>
    <mergeCell ref="U22:U23"/>
    <mergeCell ref="U12:U13"/>
    <mergeCell ref="A14:A17"/>
    <mergeCell ref="B14:B17"/>
    <mergeCell ref="L21:M21"/>
    <mergeCell ref="A22:A23"/>
    <mergeCell ref="B22:B23"/>
    <mergeCell ref="C22:C23"/>
    <mergeCell ref="A1:B1"/>
    <mergeCell ref="C1:F1"/>
    <mergeCell ref="A11:B11"/>
    <mergeCell ref="A21:B21"/>
    <mergeCell ref="G21:I21"/>
    <mergeCell ref="J21:K21"/>
    <mergeCell ref="B2:B3"/>
    <mergeCell ref="H2:M2"/>
    <mergeCell ref="A12:A13"/>
    <mergeCell ref="E11:F11"/>
    <mergeCell ref="GN9:GN12"/>
    <mergeCell ref="GO9:GO12"/>
    <mergeCell ref="W11:W12"/>
    <mergeCell ref="FB11:FB12"/>
    <mergeCell ref="FC11:FF12"/>
    <mergeCell ref="FG11:FI12"/>
    <mergeCell ref="FJ11:FJ12"/>
    <mergeCell ref="FK11:FK12"/>
    <mergeCell ref="FL11:FL12"/>
    <mergeCell ref="FM11:FM12"/>
    <mergeCell ref="FN11:FN12"/>
    <mergeCell ref="FO11:FO12"/>
    <mergeCell ref="B46:B48"/>
    <mergeCell ref="FO7:FO8"/>
    <mergeCell ref="DM8:DM11"/>
    <mergeCell ref="FB9:FB10"/>
    <mergeCell ref="FC9:FF10"/>
    <mergeCell ref="FG9:FI10"/>
    <mergeCell ref="FJ9:FJ10"/>
    <mergeCell ref="FK9:FK10"/>
    <mergeCell ref="FL9:FL10"/>
    <mergeCell ref="FM9:FM10"/>
    <mergeCell ref="FN9:FN10"/>
    <mergeCell ref="FO9:FO10"/>
    <mergeCell ref="DS6:DX6"/>
    <mergeCell ref="FB7:FB8"/>
    <mergeCell ref="FC7:FF8"/>
    <mergeCell ref="FG7:FI8"/>
    <mergeCell ref="FJ7:FJ8"/>
    <mergeCell ref="FK7:FK8"/>
    <mergeCell ref="FL7:FL8"/>
    <mergeCell ref="FM7:FM8"/>
    <mergeCell ref="FN7:FN8"/>
    <mergeCell ref="EE3:EW4"/>
    <mergeCell ref="B4:B7"/>
    <mergeCell ref="B42:B43"/>
    <mergeCell ref="FG5:FI6"/>
    <mergeCell ref="FJ5:FJ6"/>
    <mergeCell ref="FK5:FK6"/>
    <mergeCell ref="FL5:FL6"/>
    <mergeCell ref="GN4:GN7"/>
    <mergeCell ref="GO4:GO7"/>
    <mergeCell ref="EH5:EH7"/>
    <mergeCell ref="EI5:EI7"/>
    <mergeCell ref="EJ5:EL6"/>
    <mergeCell ref="EM5:EO6"/>
    <mergeCell ref="EP5:ET6"/>
    <mergeCell ref="EU5:EZ6"/>
    <mergeCell ref="FB5:FB6"/>
    <mergeCell ref="FC5:FF6"/>
    <mergeCell ref="FM5:FM6"/>
    <mergeCell ref="FN5:FN6"/>
    <mergeCell ref="FO5:FO6"/>
    <mergeCell ref="B44:B45"/>
    <mergeCell ref="DM6:DM7"/>
    <mergeCell ref="DN6:DN7"/>
    <mergeCell ref="DO6:DO7"/>
    <mergeCell ref="B12:B13"/>
    <mergeCell ref="C12:C13"/>
    <mergeCell ref="D12:D1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GN1:GV1"/>
    <mergeCell ref="GW1:GZ1"/>
    <mergeCell ref="HA1:HC1"/>
    <mergeCell ref="HD1:HE1"/>
    <mergeCell ref="HF1:HG1"/>
    <mergeCell ref="GN2:GO3"/>
    <mergeCell ref="GP2:GP3"/>
    <mergeCell ref="U2:U3"/>
    <mergeCell ref="EY2:EY4"/>
    <mergeCell ref="EZ2:FC4"/>
    <mergeCell ref="FD2:FF4"/>
    <mergeCell ref="FK2:FL2"/>
    <mergeCell ref="FO2:GF2"/>
    <mergeCell ref="GQ2:GQ3"/>
    <mergeCell ref="GR2:GR3"/>
    <mergeCell ref="GS2:GS3"/>
    <mergeCell ref="GT2:GT3"/>
    <mergeCell ref="GU2:GU3"/>
    <mergeCell ref="GV2:GV3"/>
    <mergeCell ref="GW2:GW3"/>
    <mergeCell ref="GX2:GX3"/>
    <mergeCell ref="A4:A7"/>
    <mergeCell ref="G1:I1"/>
    <mergeCell ref="J1:K1"/>
    <mergeCell ref="L1:M1"/>
    <mergeCell ref="A2:A3"/>
    <mergeCell ref="C2:C3"/>
    <mergeCell ref="D2:D3"/>
    <mergeCell ref="E2:G2"/>
    <mergeCell ref="O51:S51"/>
    <mergeCell ref="N2:R2"/>
    <mergeCell ref="S2:T2"/>
    <mergeCell ref="G11:I11"/>
    <mergeCell ref="J11:K11"/>
    <mergeCell ref="L11:M11"/>
    <mergeCell ref="E12:G12"/>
    <mergeCell ref="H12:M12"/>
    <mergeCell ref="N12:R12"/>
    <mergeCell ref="S12:T12"/>
  </mergeCells>
  <dataValidations count="5">
    <dataValidation type="list" allowBlank="1" showInputMessage="1" showErrorMessage="1" sqref="G1:I1">
      <formula1>$V$13:$V$14</formula1>
    </dataValidation>
    <dataValidation type="list" allowBlank="1" showInputMessage="1" showErrorMessage="1" sqref="J1:K1">
      <formula1>$V$2:$V$8</formula1>
    </dataValidation>
    <dataValidation type="list" allowBlank="1" showInputMessage="1" showErrorMessage="1" sqref="C1:F1 C11 C21">
      <formula1>$V$23:$V$28</formula1>
    </dataValidation>
    <dataValidation type="list" allowBlank="1" showInputMessage="1" showErrorMessage="1" sqref="GW1:GZ1">
      <formula1>$AB$1:$AB$3</formula1>
    </dataValidation>
    <dataValidation type="list" allowBlank="1" showInputMessage="1" showErrorMessage="1" promptTitle="školska godina" prompt="Izaberi školsku godinu" sqref="HD1:HE1">
      <formula1>$AA$2:$AA$11</formula1>
    </dataValidation>
  </dataValidations>
  <printOptions/>
  <pageMargins left="0.7" right="0.7" top="0.75" bottom="0.75" header="0.3" footer="0.3"/>
  <pageSetup horizontalDpi="300" verticalDpi="300" orientation="landscape" paperSize="9" scale="60" r:id="rId1"/>
  <rowBreaks count="1" manualBreakCount="1">
    <brk id="29" max="20" man="1"/>
  </rowBreaks>
  <ignoredErrors>
    <ignoredError sqref="D38:L38 D34 T34 H34:R34 D35 H35:R35 D36 H36:R36 L37:M37 N38:Q38 T38 S24 S25:S26 S4:S7 S14:S17 T35 T36 T37 S34:S37 Q37:R37" unlockedFormula="1"/>
    <ignoredError sqref="G34:G37 R28 M28 M8 R8 R18 M18" formula="1"/>
    <ignoredError sqref="M38 R38 S38" formula="1" unlockedFormula="1"/>
    <ignoredError sqref="S38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E544"/>
  <sheetViews>
    <sheetView showZeros="0" zoomScaleSheetLayoutView="85" workbookViewId="0" topLeftCell="A78">
      <selection activeCell="J46" sqref="J46:R46"/>
    </sheetView>
  </sheetViews>
  <sheetFormatPr defaultColWidth="9.140625" defaultRowHeight="15"/>
  <cols>
    <col min="1" max="1" width="6.421875" style="1" customWidth="1"/>
    <col min="2" max="2" width="23.57421875" style="2" customWidth="1"/>
    <col min="3" max="3" width="6.8515625" style="2" customWidth="1"/>
    <col min="4" max="4" width="11.28125" style="2" customWidth="1"/>
    <col min="5" max="5" width="9.00390625" style="2" customWidth="1"/>
    <col min="6" max="17" width="10.7109375" style="2" customWidth="1"/>
    <col min="18" max="20" width="9.7109375" style="2" customWidth="1"/>
    <col min="21" max="21" width="8.421875" style="2" customWidth="1"/>
    <col min="22" max="22" width="6.8515625" style="2" customWidth="1"/>
    <col min="23" max="23" width="5.57421875" style="2" customWidth="1"/>
    <col min="24" max="24" width="7.7109375" style="2" customWidth="1"/>
    <col min="25" max="25" width="8.421875" style="3" customWidth="1"/>
    <col min="26" max="26" width="9.28125" style="3" customWidth="1"/>
    <col min="27" max="29" width="9.140625" style="3" customWidth="1"/>
    <col min="30" max="30" width="7.7109375" style="3" bestFit="1" customWidth="1"/>
    <col min="31" max="32" width="9.28125" style="3" customWidth="1"/>
    <col min="33" max="33" width="20.28125" style="3" customWidth="1"/>
    <col min="34" max="34" width="9.57421875" style="3" customWidth="1"/>
    <col min="35" max="35" width="11.421875" style="5" customWidth="1"/>
    <col min="36" max="36" width="10.00390625" style="3" customWidth="1"/>
    <col min="37" max="37" width="10.28125" style="3" customWidth="1"/>
    <col min="38" max="38" width="9.7109375" style="3" customWidth="1"/>
    <col min="39" max="41" width="9.140625" style="3" customWidth="1"/>
    <col min="42" max="42" width="9.8515625" style="3" customWidth="1"/>
    <col min="43" max="44" width="9.140625" style="3" customWidth="1"/>
    <col min="45" max="45" width="10.421875" style="3" customWidth="1"/>
    <col min="46" max="46" width="12.421875" style="3" customWidth="1"/>
    <col min="47" max="47" width="9.57421875" style="3" customWidth="1"/>
    <col min="48" max="54" width="9.140625" style="3" customWidth="1"/>
    <col min="55" max="55" width="7.7109375" style="3" customWidth="1"/>
    <col min="56" max="59" width="9.140625" style="3" customWidth="1"/>
    <col min="60" max="60" width="10.00390625" style="3" customWidth="1"/>
    <col min="61" max="62" width="9.140625" style="3" customWidth="1"/>
    <col min="63" max="63" width="8.7109375" style="3" customWidth="1"/>
    <col min="64" max="64" width="11.28125" style="3" customWidth="1"/>
    <col min="65" max="65" width="45.00390625" style="3" customWidth="1"/>
    <col min="66" max="66" width="10.421875" style="3" customWidth="1"/>
    <col min="67" max="67" width="13.28125" style="3" customWidth="1"/>
    <col min="68" max="68" width="12.140625" style="3" customWidth="1"/>
    <col min="69" max="69" width="12.28125" style="3" customWidth="1"/>
    <col min="70" max="70" width="9.140625" style="3" customWidth="1"/>
    <col min="71" max="71" width="11.00390625" style="3" customWidth="1"/>
    <col min="72" max="73" width="10.421875" style="3" customWidth="1"/>
    <col min="74" max="74" width="9.140625" style="3" customWidth="1"/>
    <col min="75" max="75" width="12.7109375" style="3" customWidth="1"/>
    <col min="76" max="76" width="11.28125" style="3" customWidth="1"/>
    <col min="77" max="77" width="9.140625" style="3" customWidth="1"/>
    <col min="78" max="78" width="11.8515625" style="3" customWidth="1"/>
    <col min="79" max="80" width="12.140625" style="3" customWidth="1"/>
    <col min="81" max="81" width="9.140625" style="3" customWidth="1"/>
    <col min="82" max="82" width="10.7109375" style="3" customWidth="1"/>
    <col min="83" max="83" width="34.421875" style="3" customWidth="1"/>
    <col min="84" max="84" width="17.140625" style="3" customWidth="1"/>
    <col min="85" max="85" width="19.28125" style="3" customWidth="1"/>
    <col min="86" max="86" width="15.00390625" style="3" customWidth="1"/>
    <col min="87" max="87" width="17.00390625" style="3" customWidth="1"/>
    <col min="88" max="88" width="11.57421875" style="3" customWidth="1"/>
    <col min="89" max="89" width="37.140625" style="3" customWidth="1"/>
    <col min="90" max="94" width="9.140625" style="3" customWidth="1"/>
    <col min="95" max="95" width="37.140625" style="3" customWidth="1"/>
    <col min="96" max="100" width="9.140625" style="3" customWidth="1"/>
    <col min="101" max="101" width="37.140625" style="3" customWidth="1"/>
    <col min="102" max="106" width="9.140625" style="3" customWidth="1"/>
    <col min="107" max="107" width="37.140625" style="3" customWidth="1"/>
    <col min="108" max="112" width="9.140625" style="3" customWidth="1"/>
    <col min="113" max="113" width="33.421875" style="3" customWidth="1"/>
    <col min="114" max="128" width="9.140625" style="3" customWidth="1"/>
    <col min="129" max="131" width="0" style="3" hidden="1" customWidth="1"/>
    <col min="132" max="132" width="25.57421875" style="3" hidden="1" customWidth="1"/>
    <col min="133" max="149" width="0" style="3" hidden="1" customWidth="1"/>
    <col min="150" max="16384" width="9.140625" style="3" customWidth="1"/>
  </cols>
  <sheetData>
    <row r="1" spans="54:55" ht="15">
      <c r="BB1" s="997"/>
      <c r="BC1" s="998"/>
    </row>
    <row r="2" spans="1:55" ht="15.75">
      <c r="A2" s="999" t="s">
        <v>1</v>
      </c>
      <c r="B2" s="999"/>
      <c r="C2" s="999"/>
      <c r="D2" s="999"/>
      <c r="E2" s="999"/>
      <c r="F2" s="999"/>
      <c r="G2" s="999"/>
      <c r="H2" s="999"/>
      <c r="I2" s="999"/>
      <c r="J2" s="990" t="s">
        <v>2</v>
      </c>
      <c r="K2" s="990"/>
      <c r="L2" s="990"/>
      <c r="M2" s="990"/>
      <c r="N2" s="991" t="s">
        <v>3</v>
      </c>
      <c r="O2" s="991"/>
      <c r="P2" s="991"/>
      <c r="Q2" s="990" t="str">
        <f>ObrazacUspjeh_Polugodište!$J$1</f>
        <v>2018/2019</v>
      </c>
      <c r="R2" s="990"/>
      <c r="S2" s="991" t="s">
        <v>4</v>
      </c>
      <c r="T2" s="991"/>
      <c r="U2" s="6"/>
      <c r="V2" s="6"/>
      <c r="W2" s="6"/>
      <c r="X2" s="6"/>
      <c r="Y2" s="6"/>
      <c r="AA2" s="277" t="s">
        <v>120</v>
      </c>
      <c r="AW2" s="6"/>
      <c r="AX2" s="6"/>
      <c r="AY2" s="6"/>
      <c r="AZ2" s="6"/>
      <c r="BA2" s="6"/>
      <c r="BB2" s="997"/>
      <c r="BC2" s="998"/>
    </row>
    <row r="3" spans="2:55" ht="26.25" customHeight="1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AA3" s="277" t="s">
        <v>121</v>
      </c>
      <c r="BB3" s="997"/>
      <c r="BC3" s="998"/>
    </row>
    <row r="4" spans="1:64" ht="12.75" customHeight="1">
      <c r="A4" s="1014" t="s">
        <v>6</v>
      </c>
      <c r="B4" s="1026" t="s">
        <v>7</v>
      </c>
      <c r="C4" s="1029" t="s">
        <v>8</v>
      </c>
      <c r="D4" s="1014" t="s">
        <v>9</v>
      </c>
      <c r="E4" s="1010" t="s">
        <v>10</v>
      </c>
      <c r="F4" s="1032"/>
      <c r="G4" s="1011"/>
      <c r="H4" s="1007" t="s">
        <v>11</v>
      </c>
      <c r="I4" s="1008"/>
      <c r="J4" s="1008"/>
      <c r="K4" s="1008"/>
      <c r="L4" s="1008"/>
      <c r="M4" s="1008"/>
      <c r="N4" s="1009"/>
      <c r="O4" s="1007" t="s">
        <v>12</v>
      </c>
      <c r="P4" s="1008"/>
      <c r="Q4" s="1008"/>
      <c r="R4" s="1008"/>
      <c r="S4" s="1008"/>
      <c r="T4" s="1008"/>
      <c r="U4" s="1008"/>
      <c r="V4" s="1009"/>
      <c r="W4" s="1010" t="s">
        <v>13</v>
      </c>
      <c r="X4" s="1011"/>
      <c r="Y4" s="1014" t="s">
        <v>14</v>
      </c>
      <c r="AA4" s="277" t="s">
        <v>122</v>
      </c>
      <c r="BL4" s="5"/>
    </row>
    <row r="5" spans="1:64" ht="13.5" customHeight="1">
      <c r="A5" s="1015"/>
      <c r="B5" s="1027"/>
      <c r="C5" s="1030"/>
      <c r="D5" s="1015"/>
      <c r="E5" s="1012"/>
      <c r="F5" s="1033"/>
      <c r="G5" s="1013"/>
      <c r="H5" s="1017" t="s">
        <v>20</v>
      </c>
      <c r="I5" s="1018"/>
      <c r="J5" s="1019" t="s">
        <v>21</v>
      </c>
      <c r="K5" s="1020"/>
      <c r="L5" s="1020"/>
      <c r="M5" s="1020"/>
      <c r="N5" s="1021"/>
      <c r="O5" s="1022" t="s">
        <v>20</v>
      </c>
      <c r="P5" s="1022"/>
      <c r="Q5" s="1022"/>
      <c r="R5" s="1022"/>
      <c r="S5" s="1022"/>
      <c r="T5" s="1023"/>
      <c r="U5" s="1024" t="s">
        <v>22</v>
      </c>
      <c r="V5" s="1025"/>
      <c r="W5" s="1012"/>
      <c r="X5" s="1013"/>
      <c r="Y5" s="1015"/>
      <c r="AA5" s="277" t="s">
        <v>123</v>
      </c>
      <c r="BL5" s="5"/>
    </row>
    <row r="6" spans="1:64" ht="15.75" thickBot="1">
      <c r="A6" s="1016"/>
      <c r="B6" s="1028"/>
      <c r="C6" s="1031"/>
      <c r="D6" s="1016"/>
      <c r="E6" s="14" t="s">
        <v>24</v>
      </c>
      <c r="F6" s="15" t="s">
        <v>25</v>
      </c>
      <c r="G6" s="16" t="s">
        <v>26</v>
      </c>
      <c r="H6" s="17" t="s">
        <v>27</v>
      </c>
      <c r="I6" s="15" t="s">
        <v>28</v>
      </c>
      <c r="J6" s="14" t="s">
        <v>29</v>
      </c>
      <c r="K6" s="14" t="s">
        <v>30</v>
      </c>
      <c r="L6" s="15" t="s">
        <v>31</v>
      </c>
      <c r="M6" s="15" t="s">
        <v>26</v>
      </c>
      <c r="N6" s="16" t="s">
        <v>28</v>
      </c>
      <c r="O6" s="14" t="s">
        <v>32</v>
      </c>
      <c r="P6" s="14" t="s">
        <v>33</v>
      </c>
      <c r="Q6" s="15" t="s">
        <v>34</v>
      </c>
      <c r="R6" s="15" t="s">
        <v>35</v>
      </c>
      <c r="S6" s="15" t="s">
        <v>26</v>
      </c>
      <c r="T6" s="15" t="s">
        <v>28</v>
      </c>
      <c r="U6" s="14" t="s">
        <v>27</v>
      </c>
      <c r="V6" s="16" t="s">
        <v>28</v>
      </c>
      <c r="W6" s="14" t="s">
        <v>36</v>
      </c>
      <c r="X6" s="18" t="s">
        <v>28</v>
      </c>
      <c r="Y6" s="1016"/>
      <c r="AA6" s="277" t="s">
        <v>124</v>
      </c>
      <c r="BL6" s="5"/>
    </row>
    <row r="7" spans="1:64" ht="15" customHeight="1">
      <c r="A7" s="1000">
        <v>1</v>
      </c>
      <c r="B7" s="1003">
        <f>ObrazacUspjeh_Polugodište!B4</f>
        <v>0</v>
      </c>
      <c r="C7" s="19" t="s">
        <v>38</v>
      </c>
      <c r="D7" s="20"/>
      <c r="E7" s="21"/>
      <c r="F7" s="22"/>
      <c r="G7" s="23">
        <f>SUM(E7:F7)</f>
        <v>0</v>
      </c>
      <c r="H7" s="24"/>
      <c r="I7" s="25">
        <f>IF(G7&lt;&gt;0,PRODUCT(H7/G7,100),"")</f>
      </c>
      <c r="J7" s="22"/>
      <c r="K7" s="22"/>
      <c r="L7" s="22"/>
      <c r="M7" s="26">
        <f>SUM(J7:L7)</f>
        <v>0</v>
      </c>
      <c r="N7" s="27">
        <f>IF(G7&lt;&gt;0,PRODUCT(M7/G7,100),"")</f>
      </c>
      <c r="O7" s="28"/>
      <c r="P7" s="29"/>
      <c r="Q7" s="30"/>
      <c r="R7" s="31"/>
      <c r="S7" s="32">
        <f>SUM(O7:R7)</f>
        <v>0</v>
      </c>
      <c r="T7" s="33">
        <f>IF(G7&lt;&gt;0,PRODUCT(S7/G7,100),"")</f>
      </c>
      <c r="U7" s="34"/>
      <c r="V7" s="35">
        <f>IF(G7&lt;&gt;0,PRODUCT(U7/G7,100),"")</f>
      </c>
      <c r="W7" s="36">
        <f>SUM(G7,-(S7+U7))</f>
        <v>0</v>
      </c>
      <c r="X7" s="35">
        <f>IF(G7&lt;&gt;0,PRODUCT(W7/G7,100),"")</f>
      </c>
      <c r="Y7" s="37">
        <f>IF(G7&lt;&gt;0,SUM(O7*5,P7*4,Q7*3,R7*2,U7)/(G7-W7),"")</f>
      </c>
      <c r="BJ7" s="39"/>
      <c r="BL7" s="5"/>
    </row>
    <row r="8" spans="1:64" ht="15">
      <c r="A8" s="1001"/>
      <c r="B8" s="1004"/>
      <c r="C8" s="40" t="s">
        <v>40</v>
      </c>
      <c r="D8" s="41"/>
      <c r="E8" s="42"/>
      <c r="F8" s="31"/>
      <c r="G8" s="23">
        <f>SUM(E8:F8)</f>
        <v>0</v>
      </c>
      <c r="H8" s="43"/>
      <c r="I8" s="33">
        <f>IF(G8&lt;&gt;0,PRODUCT(H8/G8,100),"")</f>
      </c>
      <c r="J8" s="31"/>
      <c r="K8" s="31"/>
      <c r="L8" s="44"/>
      <c r="M8" s="26">
        <f>SUM(J8:L8)</f>
        <v>0</v>
      </c>
      <c r="N8" s="45">
        <f>IF(G8&lt;&gt;0,PRODUCT(M8/G8,100),"")</f>
      </c>
      <c r="O8" s="28"/>
      <c r="P8" s="46"/>
      <c r="Q8" s="30"/>
      <c r="R8" s="31"/>
      <c r="S8" s="32">
        <f>SUM(O8:R8)</f>
        <v>0</v>
      </c>
      <c r="T8" s="33">
        <f>IF(G8&lt;&gt;0,PRODUCT(S8/G8,100),"")</f>
      </c>
      <c r="U8" s="34"/>
      <c r="V8" s="35">
        <f>IF(G8&lt;&gt;0,PRODUCT(U8/G8,100),"")</f>
      </c>
      <c r="W8" s="36">
        <f>SUM(G8,-(S8+U8))</f>
        <v>0</v>
      </c>
      <c r="X8" s="35">
        <f>IF(G8&lt;&gt;0,PRODUCT(W8/G8,100),"")</f>
      </c>
      <c r="Y8" s="37">
        <f>IF(G8&lt;&gt;0,SUM(O8*5,P8*4,Q8*3,R8*2,U8)/(G8-W8),"")</f>
      </c>
      <c r="BJ8" s="39"/>
      <c r="BL8" s="5"/>
    </row>
    <row r="9" spans="1:64" ht="15">
      <c r="A9" s="1001"/>
      <c r="B9" s="1004"/>
      <c r="C9" s="47" t="s">
        <v>42</v>
      </c>
      <c r="D9" s="48"/>
      <c r="E9" s="42"/>
      <c r="F9" s="31"/>
      <c r="G9" s="49">
        <f>SUM(E9:F9)</f>
        <v>0</v>
      </c>
      <c r="H9" s="43"/>
      <c r="I9" s="33">
        <f>IF(G9&lt;&gt;0,PRODUCT(H9/G9,100),"")</f>
      </c>
      <c r="J9" s="31"/>
      <c r="K9" s="31"/>
      <c r="L9" s="44"/>
      <c r="M9" s="26">
        <f>SUM(J9:L9)</f>
        <v>0</v>
      </c>
      <c r="N9" s="45">
        <f>IF(G9&lt;&gt;0,PRODUCT(M9/G9,100),"")</f>
      </c>
      <c r="O9" s="50"/>
      <c r="P9" s="46"/>
      <c r="Q9" s="30"/>
      <c r="R9" s="31"/>
      <c r="S9" s="32">
        <f>SUM(O9:R9)</f>
        <v>0</v>
      </c>
      <c r="T9" s="33">
        <f>IF(G9&lt;&gt;0,PRODUCT(S9/G9,100),"")</f>
      </c>
      <c r="U9" s="34"/>
      <c r="V9" s="35">
        <f>IF(G9&lt;&gt;0,PRODUCT(U9/G9,100),"")</f>
      </c>
      <c r="W9" s="36">
        <f>SUM(G9,-(S9+U9))</f>
        <v>0</v>
      </c>
      <c r="X9" s="35">
        <f>IF(G9&lt;&gt;0,PRODUCT(W9/G9,100),"")</f>
      </c>
      <c r="Y9" s="37">
        <f>IF(G9&lt;&gt;0,SUM(O9*5,P9*4,Q9*3,R9*2,U9)/(G9-W9),"")</f>
      </c>
      <c r="BL9" s="5"/>
    </row>
    <row r="10" spans="1:64" ht="15.75" thickBot="1">
      <c r="A10" s="1002"/>
      <c r="B10" s="1005"/>
      <c r="C10" s="51" t="s">
        <v>44</v>
      </c>
      <c r="D10" s="48"/>
      <c r="E10" s="52"/>
      <c r="F10" s="53"/>
      <c r="G10" s="49">
        <f>SUM(E10:F10)</f>
        <v>0</v>
      </c>
      <c r="H10" s="54"/>
      <c r="I10" s="55">
        <f>IF(G10&lt;&gt;0,PRODUCT(H10/G10,100),"")</f>
      </c>
      <c r="J10" s="56"/>
      <c r="K10" s="56"/>
      <c r="L10" s="57"/>
      <c r="M10" s="58">
        <f>SUM(J10:L10)</f>
        <v>0</v>
      </c>
      <c r="N10" s="59">
        <f>IF(G10&lt;&gt;0,PRODUCT(M10/G10,100),"")</f>
      </c>
      <c r="O10" s="60"/>
      <c r="P10" s="61"/>
      <c r="Q10" s="62"/>
      <c r="R10" s="53"/>
      <c r="S10" s="63">
        <f>SUM(O10:R10)</f>
        <v>0</v>
      </c>
      <c r="T10" s="25">
        <f>IF(G10&lt;&gt;0,PRODUCT(S10/G10,100),"")</f>
      </c>
      <c r="U10" s="64"/>
      <c r="V10" s="65">
        <f>IF(G10&lt;&gt;0,PRODUCT(U10/G10,100),"")</f>
      </c>
      <c r="W10" s="36">
        <f>SUM(G10,-(S10+U10))</f>
        <v>0</v>
      </c>
      <c r="X10" s="65">
        <f>IF(G10&lt;&gt;0,PRODUCT(W10/G10,100),"")</f>
      </c>
      <c r="Y10" s="37">
        <f>IF(G10&lt;&gt;0,SUM(O10*5,P10*4,Q10*3,R10*2,U10)/(G10-W10),"")</f>
      </c>
      <c r="BL10" s="5"/>
    </row>
    <row r="11" spans="1:64" ht="13.5" customHeight="1" thickBot="1">
      <c r="A11" s="66"/>
      <c r="B11" s="67" t="s">
        <v>46</v>
      </c>
      <c r="C11" s="68"/>
      <c r="D11" s="69">
        <f>SUM(D7:D10)</f>
        <v>0</v>
      </c>
      <c r="E11" s="70">
        <f>SUM(E7:E10)</f>
        <v>0</v>
      </c>
      <c r="F11" s="71">
        <f>SUM(F7:F10)</f>
        <v>0</v>
      </c>
      <c r="G11" s="72">
        <f>SUM(G7:G10)</f>
        <v>0</v>
      </c>
      <c r="H11" s="73">
        <f>SUM(H7:H10)</f>
        <v>0</v>
      </c>
      <c r="I11" s="74">
        <f>IF(G11&lt;&gt;0,PRODUCT(H11/G11,100),"")</f>
      </c>
      <c r="J11" s="75">
        <f>SUM(J7:J10)</f>
        <v>0</v>
      </c>
      <c r="K11" s="75">
        <f>SUM(K7:K10)</f>
        <v>0</v>
      </c>
      <c r="L11" s="76">
        <f>SUM(L7:L10)</f>
        <v>0</v>
      </c>
      <c r="M11" s="77">
        <f>SUM(M7:M10)</f>
        <v>0</v>
      </c>
      <c r="N11" s="78">
        <f>IF(G11&lt;&gt;0,PRODUCT(M11/G11,100),"")</f>
      </c>
      <c r="O11" s="79">
        <f>SUM(O7:O10)</f>
        <v>0</v>
      </c>
      <c r="P11" s="80">
        <f>SUM(P7:P10)</f>
        <v>0</v>
      </c>
      <c r="Q11" s="81">
        <f>SUM(Q7:Q10)</f>
        <v>0</v>
      </c>
      <c r="R11" s="71">
        <f>SUM(R7:R10)</f>
        <v>0</v>
      </c>
      <c r="S11" s="82">
        <f>SUM(O11:R11)</f>
        <v>0</v>
      </c>
      <c r="T11" s="83">
        <f>IF(G11&lt;&gt;0,PRODUCT(S11/G11,100),"")</f>
      </c>
      <c r="U11" s="82">
        <f>SUM(U7:U10)</f>
        <v>0</v>
      </c>
      <c r="V11" s="84">
        <f>IF(G11&lt;&gt;0,PRODUCT(U11/G11,100),"")</f>
      </c>
      <c r="W11" s="85">
        <f>SUM(W7:W10)</f>
        <v>0</v>
      </c>
      <c r="X11" s="78">
        <f>IF(G11&lt;&gt;0,PRODUCT(W11/G11,100),"")</f>
      </c>
      <c r="Y11" s="86">
        <f>IF(G11&lt;&gt;0,SUM(O11*5,P11*4,Q11*3,R11*2,U11)/(G11-W11),"")</f>
      </c>
      <c r="BL11" s="5"/>
    </row>
    <row r="12" spans="9:64" ht="15" customHeight="1">
      <c r="I12" s="3"/>
      <c r="BL12" s="5"/>
    </row>
    <row r="13" spans="55:64" ht="12.75" customHeight="1">
      <c r="BC13" s="998"/>
      <c r="BL13" s="5"/>
    </row>
    <row r="14" spans="2:64" ht="12.75" customHeight="1">
      <c r="B14" s="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1"/>
      <c r="P14" s="91"/>
      <c r="Q14" s="92"/>
      <c r="R14" s="92"/>
      <c r="S14" s="92"/>
      <c r="T14" s="92"/>
      <c r="U14" s="92"/>
      <c r="V14" s="93"/>
      <c r="W14" s="92"/>
      <c r="X14" s="93"/>
      <c r="Y14" s="94"/>
      <c r="BC14" s="998"/>
      <c r="BL14" s="5"/>
    </row>
    <row r="15" spans="1:64" ht="13.5" customHeight="1">
      <c r="A15" s="3"/>
      <c r="B15" s="8"/>
      <c r="V15" s="8"/>
      <c r="W15" s="8"/>
      <c r="X15" s="3"/>
      <c r="BC15" s="998"/>
      <c r="BL15" s="5"/>
    </row>
    <row r="16" spans="1:64" ht="13.5" customHeight="1" thickBot="1">
      <c r="A16" s="999" t="s">
        <v>49</v>
      </c>
      <c r="B16" s="999"/>
      <c r="C16" s="999"/>
      <c r="D16" s="999"/>
      <c r="E16" s="999"/>
      <c r="F16" s="999"/>
      <c r="G16" s="999"/>
      <c r="H16" s="999"/>
      <c r="I16" s="999"/>
      <c r="J16" s="990" t="s">
        <v>2</v>
      </c>
      <c r="K16" s="990"/>
      <c r="L16" s="990"/>
      <c r="M16" s="990"/>
      <c r="N16" s="991" t="s">
        <v>3</v>
      </c>
      <c r="O16" s="991"/>
      <c r="P16" s="991"/>
      <c r="Q16" s="1006" t="str">
        <f>$Q$2</f>
        <v>2018/2019</v>
      </c>
      <c r="R16" s="1006"/>
      <c r="S16" s="991" t="s">
        <v>4</v>
      </c>
      <c r="T16" s="991"/>
      <c r="U16" s="95"/>
      <c r="V16" s="95"/>
      <c r="W16" s="95"/>
      <c r="X16" s="95"/>
      <c r="Y16" s="95"/>
      <c r="BJ16" s="96"/>
      <c r="BL16" s="5"/>
    </row>
    <row r="17" spans="1:64" ht="12.75" customHeight="1" thickBot="1">
      <c r="A17" s="3"/>
      <c r="B17" s="3"/>
      <c r="C17" s="8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8"/>
      <c r="V17" s="8"/>
      <c r="W17" s="8"/>
      <c r="X17" s="3"/>
      <c r="BJ17" s="96"/>
      <c r="BL17" s="5"/>
    </row>
    <row r="18" spans="1:64" ht="13.5" customHeight="1">
      <c r="A18" s="1037" t="s">
        <v>6</v>
      </c>
      <c r="B18" s="1058" t="s">
        <v>7</v>
      </c>
      <c r="C18" s="1061" t="s">
        <v>8</v>
      </c>
      <c r="D18" s="1037" t="s">
        <v>9</v>
      </c>
      <c r="E18" s="1045" t="s">
        <v>10</v>
      </c>
      <c r="F18" s="1064"/>
      <c r="G18" s="1046"/>
      <c r="H18" s="1034" t="s">
        <v>11</v>
      </c>
      <c r="I18" s="1035"/>
      <c r="J18" s="1035"/>
      <c r="K18" s="1035"/>
      <c r="L18" s="1035"/>
      <c r="M18" s="1035"/>
      <c r="N18" s="1036"/>
      <c r="O18" s="1034" t="s">
        <v>12</v>
      </c>
      <c r="P18" s="1035"/>
      <c r="Q18" s="1035"/>
      <c r="R18" s="1035"/>
      <c r="S18" s="1035"/>
      <c r="T18" s="1035"/>
      <c r="U18" s="1035"/>
      <c r="V18" s="1036"/>
      <c r="W18" s="1045" t="s">
        <v>13</v>
      </c>
      <c r="X18" s="1046"/>
      <c r="Y18" s="1037" t="s">
        <v>14</v>
      </c>
      <c r="BJ18" s="96"/>
      <c r="BL18" s="5"/>
    </row>
    <row r="19" spans="1:64" ht="15">
      <c r="A19" s="1038"/>
      <c r="B19" s="1059"/>
      <c r="C19" s="1062"/>
      <c r="D19" s="1038"/>
      <c r="E19" s="1047"/>
      <c r="F19" s="1065"/>
      <c r="G19" s="1048"/>
      <c r="H19" s="1040" t="s">
        <v>20</v>
      </c>
      <c r="I19" s="1041"/>
      <c r="J19" s="1042" t="s">
        <v>21</v>
      </c>
      <c r="K19" s="1043"/>
      <c r="L19" s="1043"/>
      <c r="M19" s="1043"/>
      <c r="N19" s="1044"/>
      <c r="O19" s="1040" t="s">
        <v>20</v>
      </c>
      <c r="P19" s="1043"/>
      <c r="Q19" s="1043"/>
      <c r="R19" s="1043"/>
      <c r="S19" s="1043"/>
      <c r="T19" s="1041"/>
      <c r="U19" s="1042" t="s">
        <v>22</v>
      </c>
      <c r="V19" s="1044"/>
      <c r="W19" s="1047"/>
      <c r="X19" s="1048"/>
      <c r="Y19" s="1038"/>
      <c r="BJ19" s="96"/>
      <c r="BL19" s="5"/>
    </row>
    <row r="20" spans="1:64" ht="15.75" thickBot="1">
      <c r="A20" s="1039"/>
      <c r="B20" s="1060"/>
      <c r="C20" s="1063"/>
      <c r="D20" s="1039"/>
      <c r="E20" s="98" t="s">
        <v>24</v>
      </c>
      <c r="F20" s="99" t="s">
        <v>25</v>
      </c>
      <c r="G20" s="100" t="s">
        <v>26</v>
      </c>
      <c r="H20" s="101" t="s">
        <v>27</v>
      </c>
      <c r="I20" s="99" t="s">
        <v>28</v>
      </c>
      <c r="J20" s="98" t="s">
        <v>29</v>
      </c>
      <c r="K20" s="98" t="s">
        <v>30</v>
      </c>
      <c r="L20" s="99" t="s">
        <v>31</v>
      </c>
      <c r="M20" s="99" t="s">
        <v>26</v>
      </c>
      <c r="N20" s="100" t="s">
        <v>28</v>
      </c>
      <c r="O20" s="98" t="s">
        <v>32</v>
      </c>
      <c r="P20" s="98" t="s">
        <v>33</v>
      </c>
      <c r="Q20" s="99" t="s">
        <v>34</v>
      </c>
      <c r="R20" s="99" t="s">
        <v>35</v>
      </c>
      <c r="S20" s="99" t="s">
        <v>26</v>
      </c>
      <c r="T20" s="99" t="s">
        <v>28</v>
      </c>
      <c r="U20" s="102" t="s">
        <v>27</v>
      </c>
      <c r="V20" s="103" t="s">
        <v>28</v>
      </c>
      <c r="W20" s="102" t="s">
        <v>36</v>
      </c>
      <c r="X20" s="104" t="s">
        <v>28</v>
      </c>
      <c r="Y20" s="1039"/>
      <c r="BJ20" s="96"/>
      <c r="BL20" s="5"/>
    </row>
    <row r="21" spans="1:62" ht="13.5" customHeight="1">
      <c r="A21" s="1066">
        <v>1</v>
      </c>
      <c r="B21" s="1069">
        <f>B7</f>
        <v>0</v>
      </c>
      <c r="C21" s="105" t="s">
        <v>38</v>
      </c>
      <c r="D21" s="106"/>
      <c r="E21" s="21"/>
      <c r="F21" s="22"/>
      <c r="G21" s="107">
        <f>SUM(E21:F21)</f>
        <v>0</v>
      </c>
      <c r="H21" s="108"/>
      <c r="I21" s="109">
        <f>IF(G21&lt;&gt;0,PRODUCT(H21/G21,100),"")</f>
      </c>
      <c r="J21" s="31"/>
      <c r="K21" s="31"/>
      <c r="L21" s="31"/>
      <c r="M21" s="26">
        <f>SUM(J21:L21)</f>
        <v>0</v>
      </c>
      <c r="N21" s="110">
        <f>IF(G21&lt;&gt;0,M21/G21*100,)</f>
        <v>0</v>
      </c>
      <c r="O21" s="111"/>
      <c r="P21" s="112"/>
      <c r="Q21" s="30"/>
      <c r="R21" s="31"/>
      <c r="S21" s="32">
        <f>SUM(O21:R21)</f>
        <v>0</v>
      </c>
      <c r="T21" s="109">
        <f>IF(G21&lt;&gt;0,PRODUCT(S21/G21,100),)</f>
        <v>0</v>
      </c>
      <c r="U21" s="113"/>
      <c r="V21" s="114">
        <f>IF(G21&lt;&gt;0,PRODUCT(U21/G21,100),)</f>
        <v>0</v>
      </c>
      <c r="W21" s="115">
        <f>SUM(G21,-(S21+U21))</f>
        <v>0</v>
      </c>
      <c r="X21" s="114">
        <f>IF(G21&lt;&gt;0,PRODUCT(W21/G21,100),)</f>
        <v>0</v>
      </c>
      <c r="Y21" s="116">
        <f>IF(G21&lt;&gt;0,SUM(O21*5,P21*4,Q21*3,R21*2,U21)/(G21-W21),)</f>
        <v>0</v>
      </c>
      <c r="BJ21" s="96"/>
    </row>
    <row r="22" spans="1:62" ht="15" customHeight="1">
      <c r="A22" s="1067"/>
      <c r="B22" s="1070"/>
      <c r="C22" s="117" t="s">
        <v>40</v>
      </c>
      <c r="D22" s="118"/>
      <c r="E22" s="42"/>
      <c r="F22" s="31"/>
      <c r="G22" s="119">
        <f>SUM(E22:F22)</f>
        <v>0</v>
      </c>
      <c r="H22" s="120"/>
      <c r="I22" s="109">
        <f>IF(G22&lt;&gt;0,PRODUCT(H22/G22,100),"")</f>
      </c>
      <c r="J22" s="31"/>
      <c r="K22" s="31"/>
      <c r="L22" s="44"/>
      <c r="M22" s="26">
        <f>SUM(J22:L22)</f>
        <v>0</v>
      </c>
      <c r="N22" s="114">
        <f>IF(G22&lt;&gt;0,M22/G22*100,)</f>
        <v>0</v>
      </c>
      <c r="O22" s="111"/>
      <c r="P22" s="121"/>
      <c r="Q22" s="30"/>
      <c r="R22" s="31"/>
      <c r="S22" s="32">
        <f>SUM(O22:R22)</f>
        <v>0</v>
      </c>
      <c r="T22" s="109">
        <f>IF(G22&lt;&gt;0,PRODUCT(S22/G22,100),)</f>
        <v>0</v>
      </c>
      <c r="U22" s="113"/>
      <c r="V22" s="114">
        <f>IF(G22&lt;&gt;0,PRODUCT(U22/G22,100),)</f>
        <v>0</v>
      </c>
      <c r="W22" s="115">
        <f>SUM(G22,-(S22+U22))</f>
        <v>0</v>
      </c>
      <c r="X22" s="114">
        <f>IF(G22&lt;&gt;0,PRODUCT(W22/G22,100),)</f>
        <v>0</v>
      </c>
      <c r="Y22" s="116">
        <f>IF(G22&lt;&gt;0,SUM(O22*5,P22*4,Q22*3,R22*2,U22)/(G22-W22),)</f>
        <v>0</v>
      </c>
      <c r="BJ22" s="96"/>
    </row>
    <row r="23" spans="1:62" ht="15">
      <c r="A23" s="1067"/>
      <c r="B23" s="1070"/>
      <c r="C23" s="122" t="s">
        <v>42</v>
      </c>
      <c r="D23" s="123"/>
      <c r="E23" s="42"/>
      <c r="F23" s="31"/>
      <c r="G23" s="119">
        <f>SUM(E23:F23)</f>
        <v>0</v>
      </c>
      <c r="H23" s="120"/>
      <c r="I23" s="109">
        <f>IF(G23&lt;&gt;0,PRODUCT(H23/G23,100),"")</f>
      </c>
      <c r="J23" s="31"/>
      <c r="K23" s="31"/>
      <c r="L23" s="44"/>
      <c r="M23" s="26">
        <f>SUM(J23:L23)</f>
        <v>0</v>
      </c>
      <c r="N23" s="114">
        <f>IF(G23&lt;&gt;0,M23/G23*100,)</f>
        <v>0</v>
      </c>
      <c r="O23" s="124"/>
      <c r="P23" s="121"/>
      <c r="Q23" s="30"/>
      <c r="R23" s="31"/>
      <c r="S23" s="32">
        <f>SUM(O23:R23)</f>
        <v>0</v>
      </c>
      <c r="T23" s="109">
        <f>IF(G23&lt;&gt;0,PRODUCT(S23/G23,100),)</f>
        <v>0</v>
      </c>
      <c r="U23" s="113"/>
      <c r="V23" s="114">
        <f>IF(G23&lt;&gt;0,PRODUCT(U23/G23,100),)</f>
        <v>0</v>
      </c>
      <c r="W23" s="115">
        <f>SUM(G23,-(S23+U23))</f>
        <v>0</v>
      </c>
      <c r="X23" s="114">
        <f>IF(G23&lt;&gt;0,PRODUCT(W23/G23,100),)</f>
        <v>0</v>
      </c>
      <c r="Y23" s="116">
        <f>IF(G23&lt;&gt;0,SUM(O23*5,P23*4,Q23*3,R23*2,U23)/(G23-W23),)</f>
        <v>0</v>
      </c>
      <c r="BJ23" s="96"/>
    </row>
    <row r="24" spans="1:62" ht="15.75" thickBot="1">
      <c r="A24" s="1068"/>
      <c r="B24" s="1071"/>
      <c r="C24" s="125" t="s">
        <v>44</v>
      </c>
      <c r="D24" s="123"/>
      <c r="E24" s="52"/>
      <c r="F24" s="53"/>
      <c r="G24" s="126">
        <f>SUM(E24:F24)</f>
        <v>0</v>
      </c>
      <c r="H24" s="127"/>
      <c r="I24" s="128">
        <f>IF(G24&lt;&gt;0,PRODUCT(H24/G24,100),"")</f>
      </c>
      <c r="J24" s="56"/>
      <c r="K24" s="56"/>
      <c r="L24" s="57"/>
      <c r="M24" s="58">
        <f>SUM(J24:L24)</f>
        <v>0</v>
      </c>
      <c r="N24" s="129">
        <f>IF(G24&lt;&gt;0,M24/G24*100,)</f>
        <v>0</v>
      </c>
      <c r="O24" s="130"/>
      <c r="P24" s="131"/>
      <c r="Q24" s="62"/>
      <c r="R24" s="53"/>
      <c r="S24" s="63">
        <f>SUM(O24:R24)</f>
        <v>0</v>
      </c>
      <c r="T24" s="132">
        <f>IF(G24&lt;&gt;0,PRODUCT(S24/G24,100),)</f>
        <v>0</v>
      </c>
      <c r="U24" s="133"/>
      <c r="V24" s="129">
        <f>IF(G24&lt;&gt;0,PRODUCT(U24/G24,100),)</f>
        <v>0</v>
      </c>
      <c r="W24" s="115">
        <f>SUM(G24,-(S24+U24))</f>
        <v>0</v>
      </c>
      <c r="X24" s="129">
        <f>IF(G24&lt;&gt;0,PRODUCT(W24/G24,100),)</f>
        <v>0</v>
      </c>
      <c r="Y24" s="134">
        <f>IF(G24&lt;&gt;0,SUM(O24*5,P24*4,Q24*3,R24*2,U24)/(G24-W24),)</f>
        <v>0</v>
      </c>
      <c r="BJ24" s="96"/>
    </row>
    <row r="25" spans="1:62" ht="15.75" thickBot="1">
      <c r="A25" s="135"/>
      <c r="B25" s="136" t="s">
        <v>46</v>
      </c>
      <c r="C25" s="137"/>
      <c r="D25" s="138">
        <f>SUM(D21:D24)</f>
        <v>0</v>
      </c>
      <c r="E25" s="139">
        <f>SUM(E21:E24)</f>
        <v>0</v>
      </c>
      <c r="F25" s="140">
        <f>SUM(F21:F24)</f>
        <v>0</v>
      </c>
      <c r="G25" s="141">
        <f>SUM(G21:G24)</f>
        <v>0</v>
      </c>
      <c r="H25" s="142">
        <f>SUM(H21:H24)</f>
        <v>0</v>
      </c>
      <c r="I25" s="143">
        <f>IF(G25&lt;&gt;0,PRODUCT(H25/G25,100),"")</f>
      </c>
      <c r="J25" s="144">
        <f>SUM(J21:J24)</f>
        <v>0</v>
      </c>
      <c r="K25" s="144">
        <f>SUM(K21:K24)</f>
        <v>0</v>
      </c>
      <c r="L25" s="145">
        <f>SUM(L21:L24)</f>
        <v>0</v>
      </c>
      <c r="M25" s="145">
        <f>SUM(M21:M24)</f>
        <v>0</v>
      </c>
      <c r="N25" s="146">
        <f>IF(G25&lt;&gt;0,PRODUCT(M25/G25,100),)</f>
        <v>0</v>
      </c>
      <c r="O25" s="147">
        <f>SUM(O21:O24)</f>
        <v>0</v>
      </c>
      <c r="P25" s="148">
        <f>SUM(P21:P24)</f>
        <v>0</v>
      </c>
      <c r="Q25" s="149">
        <f>SUM(Q21:Q24)</f>
        <v>0</v>
      </c>
      <c r="R25" s="140">
        <f>SUM(R21:R24)</f>
        <v>0</v>
      </c>
      <c r="S25" s="148">
        <f>SUM(O25:R25)</f>
        <v>0</v>
      </c>
      <c r="T25" s="143">
        <f>IF(G25&lt;&gt;0,PRODUCT(S25/G25,100),)</f>
        <v>0</v>
      </c>
      <c r="U25" s="148">
        <f>SUM(U21:U24)</f>
        <v>0</v>
      </c>
      <c r="V25" s="146">
        <f>IF(G25&lt;&gt;0,PRODUCT(U25/G25,100),)</f>
        <v>0</v>
      </c>
      <c r="W25" s="147">
        <f>SUM(W21:W24)</f>
        <v>0</v>
      </c>
      <c r="X25" s="146">
        <f>IF(G25&lt;&gt;0,PRODUCT(W25/G25,100),)</f>
        <v>0</v>
      </c>
      <c r="Y25" s="150">
        <f>IF(G25&lt;&gt;0,SUM(O25*5,P25*4,Q25*3,R25*2,U25)/(G25-W25),)</f>
        <v>0</v>
      </c>
      <c r="BJ25" s="96"/>
    </row>
    <row r="26" ht="13.5" customHeight="1">
      <c r="BJ26" s="96"/>
    </row>
    <row r="27" spans="1:62" ht="15" customHeight="1" thickBot="1">
      <c r="A27" s="999" t="s">
        <v>50</v>
      </c>
      <c r="B27" s="999"/>
      <c r="C27" s="999"/>
      <c r="D27" s="999"/>
      <c r="E27" s="999"/>
      <c r="F27" s="999"/>
      <c r="G27" s="999"/>
      <c r="H27" s="999"/>
      <c r="I27" s="999"/>
      <c r="J27" s="990" t="s">
        <v>2</v>
      </c>
      <c r="K27" s="990"/>
      <c r="L27" s="990"/>
      <c r="M27" s="990"/>
      <c r="N27" s="991" t="s">
        <v>3</v>
      </c>
      <c r="O27" s="991"/>
      <c r="P27" s="991"/>
      <c r="Q27" s="1006" t="str">
        <f>$Q$2</f>
        <v>2018/2019</v>
      </c>
      <c r="R27" s="1006"/>
      <c r="S27" s="991" t="s">
        <v>4</v>
      </c>
      <c r="T27" s="991"/>
      <c r="U27" s="95"/>
      <c r="V27" s="95"/>
      <c r="W27" s="95"/>
      <c r="X27" s="95"/>
      <c r="Y27" s="95"/>
      <c r="BJ27" s="96"/>
    </row>
    <row r="28" spans="1:62" ht="15">
      <c r="A28" s="1074" t="s">
        <v>6</v>
      </c>
      <c r="B28" s="1077" t="s">
        <v>7</v>
      </c>
      <c r="C28" s="1080" t="s">
        <v>8</v>
      </c>
      <c r="D28" s="1074" t="s">
        <v>9</v>
      </c>
      <c r="E28" s="1049" t="s">
        <v>10</v>
      </c>
      <c r="F28" s="1050"/>
      <c r="G28" s="1051"/>
      <c r="H28" s="1055" t="s">
        <v>11</v>
      </c>
      <c r="I28" s="1056"/>
      <c r="J28" s="1056"/>
      <c r="K28" s="1056"/>
      <c r="L28" s="1056"/>
      <c r="M28" s="1056"/>
      <c r="N28" s="1057"/>
      <c r="O28" s="1055" t="s">
        <v>12</v>
      </c>
      <c r="P28" s="1056"/>
      <c r="Q28" s="1056"/>
      <c r="R28" s="1056"/>
      <c r="S28" s="1056"/>
      <c r="T28" s="1056"/>
      <c r="U28" s="1056"/>
      <c r="V28" s="1057"/>
      <c r="W28" s="1049" t="s">
        <v>13</v>
      </c>
      <c r="X28" s="1051"/>
      <c r="Y28" s="1074" t="s">
        <v>14</v>
      </c>
      <c r="BJ28" s="96"/>
    </row>
    <row r="29" spans="1:62" ht="15">
      <c r="A29" s="1075"/>
      <c r="B29" s="1078"/>
      <c r="C29" s="1081"/>
      <c r="D29" s="1075"/>
      <c r="E29" s="1052"/>
      <c r="F29" s="1053"/>
      <c r="G29" s="1054"/>
      <c r="H29" s="1085" t="s">
        <v>20</v>
      </c>
      <c r="I29" s="1086"/>
      <c r="J29" s="1087" t="s">
        <v>21</v>
      </c>
      <c r="K29" s="1088"/>
      <c r="L29" s="1088"/>
      <c r="M29" s="1088"/>
      <c r="N29" s="1089"/>
      <c r="O29" s="1090" t="s">
        <v>20</v>
      </c>
      <c r="P29" s="1090"/>
      <c r="Q29" s="1090"/>
      <c r="R29" s="1090"/>
      <c r="S29" s="1090"/>
      <c r="T29" s="1091"/>
      <c r="U29" s="1092" t="s">
        <v>22</v>
      </c>
      <c r="V29" s="1093"/>
      <c r="W29" s="1052"/>
      <c r="X29" s="1054"/>
      <c r="Y29" s="1075"/>
      <c r="BJ29" s="96"/>
    </row>
    <row r="30" spans="1:62" ht="15.75" thickBot="1">
      <c r="A30" s="1076"/>
      <c r="B30" s="1079"/>
      <c r="C30" s="1082"/>
      <c r="D30" s="1076"/>
      <c r="E30" s="151" t="s">
        <v>24</v>
      </c>
      <c r="F30" s="152" t="s">
        <v>25</v>
      </c>
      <c r="G30" s="153" t="s">
        <v>26</v>
      </c>
      <c r="H30" s="154" t="s">
        <v>27</v>
      </c>
      <c r="I30" s="152" t="s">
        <v>28</v>
      </c>
      <c r="J30" s="151" t="s">
        <v>29</v>
      </c>
      <c r="K30" s="151" t="s">
        <v>30</v>
      </c>
      <c r="L30" s="155" t="s">
        <v>31</v>
      </c>
      <c r="M30" s="152" t="s">
        <v>26</v>
      </c>
      <c r="N30" s="153" t="s">
        <v>28</v>
      </c>
      <c r="O30" s="151" t="s">
        <v>32</v>
      </c>
      <c r="P30" s="151" t="s">
        <v>33</v>
      </c>
      <c r="Q30" s="155" t="s">
        <v>34</v>
      </c>
      <c r="R30" s="152" t="s">
        <v>35</v>
      </c>
      <c r="S30" s="152" t="s">
        <v>26</v>
      </c>
      <c r="T30" s="152" t="s">
        <v>28</v>
      </c>
      <c r="U30" s="151" t="s">
        <v>27</v>
      </c>
      <c r="V30" s="153" t="s">
        <v>28</v>
      </c>
      <c r="W30" s="151" t="s">
        <v>36</v>
      </c>
      <c r="X30" s="156" t="s">
        <v>28</v>
      </c>
      <c r="Y30" s="1076"/>
      <c r="BJ30" s="96"/>
    </row>
    <row r="31" spans="1:62" ht="13.5" customHeight="1">
      <c r="A31" s="1066">
        <v>1</v>
      </c>
      <c r="B31" s="1069">
        <f>B7</f>
        <v>0</v>
      </c>
      <c r="C31" s="105" t="s">
        <v>38</v>
      </c>
      <c r="D31" s="157"/>
      <c r="E31" s="158"/>
      <c r="F31" s="22"/>
      <c r="G31" s="159">
        <f>SUM(E31:F31)</f>
        <v>0</v>
      </c>
      <c r="H31" s="21"/>
      <c r="I31" s="160">
        <f>IF(G31&lt;&gt;0,PRODUCT(H31/G31,100),"")</f>
      </c>
      <c r="J31" s="22"/>
      <c r="K31" s="22"/>
      <c r="L31" s="22"/>
      <c r="M31" s="161">
        <f>SUM(J31:L31)</f>
        <v>0</v>
      </c>
      <c r="N31" s="27">
        <f>IF(G31&lt;&gt;0,PRODUCT(M31/G31,100),)</f>
        <v>0</v>
      </c>
      <c r="O31" s="162"/>
      <c r="P31" s="163"/>
      <c r="Q31" s="22"/>
      <c r="R31" s="22"/>
      <c r="S31" s="164">
        <f>SUM(O31:R31)</f>
        <v>0</v>
      </c>
      <c r="T31" s="160">
        <f>IF(G31&lt;&gt;0,PRODUCT(S31/G31,100),)</f>
        <v>0</v>
      </c>
      <c r="U31" s="22"/>
      <c r="V31" s="165">
        <f>IF(G31&lt;&gt;0,PRODUCT(U31/G31,100),"")</f>
      </c>
      <c r="W31" s="166">
        <f>SUM(G31,-(S31+U31))</f>
        <v>0</v>
      </c>
      <c r="X31" s="167">
        <f>IF(G31&lt;&gt;0,PRODUCT(W31/G31,100),)</f>
        <v>0</v>
      </c>
      <c r="Y31" s="37">
        <f>IF(G31,SUM(O31*5,P31*4,Q31*3,R31*2,U31)/(G31-W31),)</f>
        <v>0</v>
      </c>
      <c r="BJ31" s="96"/>
    </row>
    <row r="32" spans="1:62" ht="15" customHeight="1">
      <c r="A32" s="1067"/>
      <c r="B32" s="1070"/>
      <c r="C32" s="117" t="s">
        <v>40</v>
      </c>
      <c r="D32" s="123"/>
      <c r="E32" s="30"/>
      <c r="F32" s="31"/>
      <c r="G32" s="168">
        <f>SUM(E32:F32)</f>
        <v>0</v>
      </c>
      <c r="H32" s="42"/>
      <c r="I32" s="160">
        <f>IF(G32&lt;&gt;0,PRODUCT(H32/G32,100),"")</f>
      </c>
      <c r="J32" s="31"/>
      <c r="K32" s="31"/>
      <c r="L32" s="31"/>
      <c r="M32" s="169">
        <f>SUM(J32:L32)</f>
        <v>0</v>
      </c>
      <c r="N32" s="45">
        <f>IF(G32&lt;&gt;0,PRODUCT(M32/G32,100),)</f>
        <v>0</v>
      </c>
      <c r="O32" s="170"/>
      <c r="P32" s="46"/>
      <c r="Q32" s="31"/>
      <c r="R32" s="31"/>
      <c r="S32" s="171">
        <f>SUM(O32:R32)</f>
        <v>0</v>
      </c>
      <c r="T32" s="33">
        <f>IF(G32&lt;&gt;0,PRODUCT(S32/G32,100),)</f>
        <v>0</v>
      </c>
      <c r="U32" s="31"/>
      <c r="V32" s="172">
        <f>IF(G32&lt;&gt;0,PRODUCT(U32/G32,100),"")</f>
      </c>
      <c r="W32" s="36">
        <f>SUM(G32,-(S32+U32))</f>
        <v>0</v>
      </c>
      <c r="X32" s="35">
        <f>IF(G32&lt;&gt;0,PRODUCT(W32/G32,100),)</f>
        <v>0</v>
      </c>
      <c r="Y32" s="37">
        <f>IF(G32,SUM(O32*5,P32*4,Q32*3,R32*2,U32)/(G32-W32),)</f>
        <v>0</v>
      </c>
      <c r="BJ32" s="96"/>
    </row>
    <row r="33" spans="1:62" ht="15.75" thickBot="1">
      <c r="A33" s="1068"/>
      <c r="B33" s="1070"/>
      <c r="C33" s="122" t="s">
        <v>42</v>
      </c>
      <c r="D33" s="173"/>
      <c r="E33" s="62"/>
      <c r="F33" s="53"/>
      <c r="G33" s="174">
        <f>SUM(E33:F33)</f>
        <v>0</v>
      </c>
      <c r="H33" s="52"/>
      <c r="I33" s="25">
        <f>IF(G33&lt;&gt;0,PRODUCT(H33/G33,100),"")</f>
      </c>
      <c r="J33" s="53"/>
      <c r="K33" s="53"/>
      <c r="L33" s="53"/>
      <c r="M33" s="175">
        <f>SUM(J33:L33)</f>
        <v>0</v>
      </c>
      <c r="N33" s="59">
        <f>IF(G33&lt;&gt;0,PRODUCT(M33/G33,100),)</f>
        <v>0</v>
      </c>
      <c r="O33" s="176"/>
      <c r="P33" s="61"/>
      <c r="Q33" s="53"/>
      <c r="R33" s="53"/>
      <c r="S33" s="177">
        <f>SUM(O33:R33)</f>
        <v>0</v>
      </c>
      <c r="T33" s="25">
        <f>IF(G33&lt;&gt;0,PRODUCT(S33/G33,100),)</f>
        <v>0</v>
      </c>
      <c r="U33" s="53"/>
      <c r="V33" s="178">
        <f>IF(G33&lt;&gt;0,PRODUCT(U33/G33,100),"")</f>
      </c>
      <c r="W33" s="179">
        <f>SUM(G33,-(S33+U33))</f>
        <v>0</v>
      </c>
      <c r="X33" s="65">
        <f>IF(G33&lt;&gt;0,PRODUCT(W33/G33,100),)</f>
        <v>0</v>
      </c>
      <c r="Y33" s="180">
        <f>IF(G33,SUM(O33*5,P33*4,Q33*3,R33*2,U33)/(G33-W33),)</f>
        <v>0</v>
      </c>
      <c r="BJ33" s="96"/>
    </row>
    <row r="34" spans="1:62" ht="15.75" thickBot="1">
      <c r="A34" s="181"/>
      <c r="B34" s="182" t="s">
        <v>46</v>
      </c>
      <c r="C34" s="183"/>
      <c r="D34" s="184">
        <f>SUM(D31:D33)</f>
        <v>0</v>
      </c>
      <c r="E34" s="185">
        <f>SUM(E31:E33)</f>
        <v>0</v>
      </c>
      <c r="F34" s="186">
        <f>SUM(F31:F33)</f>
        <v>0</v>
      </c>
      <c r="G34" s="187">
        <f>SUM(G31:G33)</f>
        <v>0</v>
      </c>
      <c r="H34" s="188">
        <f>SUM(H31:H33)</f>
        <v>0</v>
      </c>
      <c r="I34" s="189">
        <f>IF(G34&lt;&gt;0,PRODUCT(H34/G34,100),"")</f>
      </c>
      <c r="J34" s="186">
        <f>SUM(J31:J33)</f>
        <v>0</v>
      </c>
      <c r="K34" s="186">
        <f>SUM(K31:K33)</f>
        <v>0</v>
      </c>
      <c r="L34" s="186">
        <f>SUM(L31:L33)</f>
        <v>0</v>
      </c>
      <c r="M34" s="186">
        <f>SUM(M31:M33)</f>
        <v>0</v>
      </c>
      <c r="N34" s="190">
        <f>IF(G34&lt;&gt;0,PRODUCT(M34/G34,100),)</f>
        <v>0</v>
      </c>
      <c r="O34" s="191">
        <f>SUM(O31:O33)</f>
        <v>0</v>
      </c>
      <c r="P34" s="191">
        <f>SUM(P31:P33)</f>
        <v>0</v>
      </c>
      <c r="Q34" s="186">
        <f>SUM(Q31:Q33)</f>
        <v>0</v>
      </c>
      <c r="R34" s="186">
        <f>SUM(R31:R33)</f>
        <v>0</v>
      </c>
      <c r="S34" s="192">
        <f>SUM(S31:S33)</f>
        <v>0</v>
      </c>
      <c r="T34" s="189">
        <f>IF(G34&lt;&gt;0,PRODUCT(S34/G34,100),)</f>
        <v>0</v>
      </c>
      <c r="U34" s="186">
        <f>SUM(U31:U33)</f>
        <v>0</v>
      </c>
      <c r="V34" s="193">
        <f>IF(G34&lt;&gt;0,PRODUCT(U34/G34,100),"")</f>
      </c>
      <c r="W34" s="194">
        <f>SUM(W31:W33)</f>
        <v>0</v>
      </c>
      <c r="X34" s="190">
        <f>IF(G34&lt;&gt;0,PRODUCT(W34/G34,100),)</f>
        <v>0</v>
      </c>
      <c r="Y34" s="195">
        <f>IF(G34,SUM(O34*5,P34*4,Q34*3,R34*2,U34)/(G34-W34),)</f>
        <v>0</v>
      </c>
      <c r="BJ34" s="96"/>
    </row>
    <row r="35" spans="1:62" ht="15.75" customHeight="1">
      <c r="A35" s="196"/>
      <c r="B35" s="11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8"/>
      <c r="O35" s="198"/>
      <c r="P35" s="198"/>
      <c r="Q35" s="197"/>
      <c r="R35" s="197"/>
      <c r="S35" s="197"/>
      <c r="T35" s="197"/>
      <c r="U35" s="197"/>
      <c r="V35" s="199"/>
      <c r="W35" s="197"/>
      <c r="X35" s="199"/>
      <c r="Y35" s="200"/>
      <c r="BJ35" s="96"/>
    </row>
    <row r="36" spans="1:62" ht="15">
      <c r="A36" s="201"/>
      <c r="BJ36" s="96"/>
    </row>
    <row r="37" spans="1:71" ht="15">
      <c r="A37" s="3"/>
      <c r="B37" s="3"/>
      <c r="C37" s="3"/>
      <c r="D37" s="3"/>
      <c r="E37" s="3"/>
      <c r="F37" s="3"/>
      <c r="G37" s="3"/>
      <c r="H37" s="3"/>
      <c r="I37" s="3"/>
      <c r="J37" s="1"/>
      <c r="Y37" s="2"/>
      <c r="Z37" s="2"/>
      <c r="AA37" s="2"/>
      <c r="AB37" s="2"/>
      <c r="AC37" s="2"/>
      <c r="AD37" s="2"/>
      <c r="AE37" s="2"/>
      <c r="AF37" s="2"/>
      <c r="AG37" s="2"/>
      <c r="AI37" s="3"/>
      <c r="AR37" s="5"/>
      <c r="BS37" s="96"/>
    </row>
    <row r="38" spans="1:36" ht="15.75" customHeight="1" thickBot="1">
      <c r="A38" s="3"/>
      <c r="B38" s="999" t="s">
        <v>52</v>
      </c>
      <c r="C38" s="999"/>
      <c r="D38" s="999"/>
      <c r="E38" s="999"/>
      <c r="F38" s="999"/>
      <c r="G38" s="999"/>
      <c r="H38" s="999"/>
      <c r="I38" s="999"/>
      <c r="J38" s="999"/>
      <c r="K38" s="990" t="str">
        <f>ObrazacUspjeh_Polugodište!G1</f>
        <v>na I. polugodištu</v>
      </c>
      <c r="L38" s="990"/>
      <c r="M38" s="990"/>
      <c r="N38" s="990"/>
      <c r="O38" s="991" t="s">
        <v>3</v>
      </c>
      <c r="P38" s="991"/>
      <c r="Q38" s="991"/>
      <c r="R38" s="1006" t="str">
        <f>$Q$2</f>
        <v>2018/2019</v>
      </c>
      <c r="S38" s="1006"/>
      <c r="T38" s="991" t="s">
        <v>4</v>
      </c>
      <c r="U38" s="991"/>
      <c r="Y38" s="2"/>
      <c r="AI38" s="3"/>
      <c r="AJ38" s="5"/>
    </row>
    <row r="39" spans="1:36" ht="14.25" customHeight="1" thickBot="1">
      <c r="A39" s="3"/>
      <c r="B39" s="3"/>
      <c r="C39" s="3"/>
      <c r="D39" s="3"/>
      <c r="E39" s="3"/>
      <c r="F39" s="3"/>
      <c r="G39" s="3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Y39" s="2"/>
      <c r="AI39" s="3"/>
      <c r="AJ39" s="5"/>
    </row>
    <row r="40" spans="1:36" ht="14.25" customHeight="1">
      <c r="A40" s="3"/>
      <c r="B40" s="1099" t="s">
        <v>65</v>
      </c>
      <c r="C40" s="1100"/>
      <c r="D40" s="1105" t="s">
        <v>24</v>
      </c>
      <c r="E40" s="1105" t="s">
        <v>25</v>
      </c>
      <c r="F40" s="1105" t="s">
        <v>64</v>
      </c>
      <c r="G40" s="1120" t="s">
        <v>66</v>
      </c>
      <c r="H40" s="1120" t="s">
        <v>67</v>
      </c>
      <c r="I40" s="1120" t="s">
        <v>64</v>
      </c>
      <c r="J40" s="1120" t="s">
        <v>68</v>
      </c>
      <c r="K40" s="1123" t="s">
        <v>69</v>
      </c>
      <c r="L40" s="1120" t="s">
        <v>70</v>
      </c>
      <c r="M40" s="1120" t="s">
        <v>71</v>
      </c>
      <c r="N40" s="1120" t="s">
        <v>72</v>
      </c>
      <c r="O40" s="1120" t="s">
        <v>73</v>
      </c>
      <c r="P40" s="1120" t="s">
        <v>74</v>
      </c>
      <c r="Q40" s="1120" t="s">
        <v>75</v>
      </c>
      <c r="R40" s="1120" t="s">
        <v>76</v>
      </c>
      <c r="S40" s="1120" t="s">
        <v>77</v>
      </c>
      <c r="T40" s="1120" t="s">
        <v>78</v>
      </c>
      <c r="U40" s="1120" t="s">
        <v>79</v>
      </c>
      <c r="Y40" s="2"/>
      <c r="AI40" s="3"/>
      <c r="AJ40" s="5"/>
    </row>
    <row r="41" spans="1:36" ht="14.25" customHeight="1">
      <c r="A41" s="3"/>
      <c r="B41" s="1101"/>
      <c r="C41" s="1102"/>
      <c r="D41" s="1106"/>
      <c r="E41" s="1106"/>
      <c r="F41" s="1106"/>
      <c r="G41" s="1121"/>
      <c r="H41" s="1121"/>
      <c r="I41" s="1121"/>
      <c r="J41" s="1121"/>
      <c r="K41" s="1124"/>
      <c r="L41" s="1121"/>
      <c r="M41" s="1121"/>
      <c r="N41" s="1121"/>
      <c r="O41" s="1121" t="s">
        <v>80</v>
      </c>
      <c r="P41" s="1121" t="s">
        <v>81</v>
      </c>
      <c r="Q41" s="1121" t="s">
        <v>82</v>
      </c>
      <c r="R41" s="1121" t="s">
        <v>83</v>
      </c>
      <c r="S41" s="1121" t="s">
        <v>84</v>
      </c>
      <c r="T41" s="1121" t="s">
        <v>85</v>
      </c>
      <c r="U41" s="1121"/>
      <c r="Y41" s="2"/>
      <c r="AI41" s="3"/>
      <c r="AJ41" s="5"/>
    </row>
    <row r="42" spans="1:36" ht="15" customHeight="1" thickBot="1">
      <c r="A42" s="3"/>
      <c r="B42" s="1103"/>
      <c r="C42" s="1104"/>
      <c r="D42" s="1107"/>
      <c r="E42" s="1107"/>
      <c r="F42" s="1107"/>
      <c r="G42" s="1122"/>
      <c r="H42" s="1122"/>
      <c r="I42" s="1122"/>
      <c r="J42" s="1122"/>
      <c r="K42" s="1125"/>
      <c r="L42" s="1122"/>
      <c r="M42" s="1122"/>
      <c r="N42" s="1122"/>
      <c r="O42" s="1122"/>
      <c r="P42" s="1122"/>
      <c r="Q42" s="1122"/>
      <c r="R42" s="1122" t="s">
        <v>81</v>
      </c>
      <c r="S42" s="1122"/>
      <c r="T42" s="1122"/>
      <c r="U42" s="1122"/>
      <c r="Y42" s="2"/>
      <c r="AI42" s="3"/>
      <c r="AJ42" s="5"/>
    </row>
    <row r="43" spans="1:36" ht="15" customHeight="1">
      <c r="A43" s="3"/>
      <c r="B43" s="965">
        <f>B7</f>
        <v>0</v>
      </c>
      <c r="C43" s="966"/>
      <c r="D43" s="209">
        <f>IF(E7&lt;&gt;0,E7,ObrazacUspjeh_Polugodište!E4)</f>
        <v>0</v>
      </c>
      <c r="E43" s="210">
        <f>IF(F7&lt;&gt;0,F7,ObrazacUspjeh_Polugodište!F4)</f>
        <v>0</v>
      </c>
      <c r="F43" s="211">
        <f>D43+E43</f>
        <v>0</v>
      </c>
      <c r="G43" s="209"/>
      <c r="H43" s="212"/>
      <c r="I43" s="213">
        <f>G43+H43</f>
        <v>0</v>
      </c>
      <c r="J43" s="750"/>
      <c r="K43" s="751"/>
      <c r="L43" s="751"/>
      <c r="M43" s="751"/>
      <c r="N43" s="752"/>
      <c r="O43" s="751"/>
      <c r="P43" s="751"/>
      <c r="Q43" s="751"/>
      <c r="R43" s="751"/>
      <c r="S43" s="751"/>
      <c r="T43" s="751"/>
      <c r="U43" s="751"/>
      <c r="Y43" s="2"/>
      <c r="AI43" s="3"/>
      <c r="AJ43" s="5"/>
    </row>
    <row r="44" spans="1:63" ht="15" customHeight="1">
      <c r="A44" s="3"/>
      <c r="B44" s="967"/>
      <c r="C44" s="968"/>
      <c r="D44" s="214">
        <f>IF(E8&lt;&gt;0,E8,ObrazacUspjeh_Polugodište!E5)</f>
        <v>0</v>
      </c>
      <c r="E44" s="215">
        <f>IF(F8&lt;&gt;0,F8,ObrazacUspjeh_Polugodište!F5)</f>
        <v>0</v>
      </c>
      <c r="F44" s="216">
        <f>D44+E44</f>
        <v>0</v>
      </c>
      <c r="G44" s="209"/>
      <c r="H44" s="212"/>
      <c r="I44" s="218">
        <f>G44+H44</f>
        <v>0</v>
      </c>
      <c r="J44" s="750"/>
      <c r="K44" s="751"/>
      <c r="L44" s="751"/>
      <c r="M44" s="751"/>
      <c r="N44" s="752"/>
      <c r="O44" s="751"/>
      <c r="P44" s="751"/>
      <c r="Q44" s="751"/>
      <c r="R44" s="751"/>
      <c r="S44" s="751"/>
      <c r="T44" s="751"/>
      <c r="U44" s="751"/>
      <c r="Y44" s="2"/>
      <c r="AI44" s="3"/>
      <c r="AJ44" s="5"/>
      <c r="BK44" s="39"/>
    </row>
    <row r="45" spans="1:63" ht="15">
      <c r="A45" s="3"/>
      <c r="B45" s="967"/>
      <c r="C45" s="968"/>
      <c r="D45" s="214">
        <f>IF(E9&lt;&gt;0,E9,ObrazacUspjeh_Polugodište!E6)</f>
        <v>0</v>
      </c>
      <c r="E45" s="215">
        <f>IF(F9&lt;&gt;0,F9,ObrazacUspjeh_Polugodište!F6)</f>
        <v>0</v>
      </c>
      <c r="F45" s="216">
        <f>D45+E45</f>
        <v>0</v>
      </c>
      <c r="G45" s="209"/>
      <c r="H45" s="212"/>
      <c r="I45" s="218">
        <f>G45+H45</f>
        <v>0</v>
      </c>
      <c r="J45" s="750"/>
      <c r="K45" s="751"/>
      <c r="L45" s="751"/>
      <c r="M45" s="751"/>
      <c r="N45" s="752"/>
      <c r="O45" s="751"/>
      <c r="P45" s="751"/>
      <c r="Q45" s="751"/>
      <c r="R45" s="751"/>
      <c r="S45" s="751"/>
      <c r="T45" s="751"/>
      <c r="U45" s="751"/>
      <c r="Y45" s="2"/>
      <c r="AI45" s="3"/>
      <c r="AJ45" s="5"/>
      <c r="BK45" s="39"/>
    </row>
    <row r="46" spans="1:63" ht="13.5" customHeight="1" thickBot="1">
      <c r="A46" s="3"/>
      <c r="B46" s="969"/>
      <c r="C46" s="970"/>
      <c r="D46" s="219">
        <f>IF(E10&lt;&gt;0,E10,ObrazacUspjeh_Polugodište!E7)</f>
        <v>0</v>
      </c>
      <c r="E46" s="220">
        <f>IF(F10&lt;&gt;0,F10,ObrazacUspjeh_Polugodište!F7)</f>
        <v>0</v>
      </c>
      <c r="F46" s="221">
        <f>D46+E46</f>
        <v>0</v>
      </c>
      <c r="G46" s="209"/>
      <c r="H46" s="212"/>
      <c r="I46" s="223">
        <f>G46+H46</f>
        <v>0</v>
      </c>
      <c r="J46" s="750"/>
      <c r="K46" s="751"/>
      <c r="L46" s="751"/>
      <c r="M46" s="751"/>
      <c r="N46" s="752"/>
      <c r="O46" s="751"/>
      <c r="P46" s="751"/>
      <c r="Q46" s="751"/>
      <c r="R46" s="751"/>
      <c r="S46" s="751"/>
      <c r="T46" s="751"/>
      <c r="U46" s="751"/>
      <c r="Y46" s="2"/>
      <c r="AI46" s="3"/>
      <c r="AJ46" s="5"/>
      <c r="BK46" s="39"/>
    </row>
    <row r="47" spans="1:63" ht="15" customHeight="1" thickBot="1">
      <c r="A47" s="3"/>
      <c r="B47" s="971" t="s">
        <v>46</v>
      </c>
      <c r="C47" s="972"/>
      <c r="D47" s="224">
        <f aca="true" t="shared" si="0" ref="D47:U47">SUM(D43:D46)</f>
        <v>0</v>
      </c>
      <c r="E47" s="225">
        <f t="shared" si="0"/>
        <v>0</v>
      </c>
      <c r="F47" s="225">
        <f t="shared" si="0"/>
        <v>0</v>
      </c>
      <c r="G47" s="225">
        <f t="shared" si="0"/>
        <v>0</v>
      </c>
      <c r="H47" s="226">
        <f t="shared" si="0"/>
        <v>0</v>
      </c>
      <c r="I47" s="227">
        <f t="shared" si="0"/>
        <v>0</v>
      </c>
      <c r="J47" s="759">
        <f t="shared" si="0"/>
        <v>0</v>
      </c>
      <c r="K47" s="760">
        <f t="shared" si="0"/>
        <v>0</v>
      </c>
      <c r="L47" s="760">
        <f t="shared" si="0"/>
        <v>0</v>
      </c>
      <c r="M47" s="760">
        <f t="shared" si="0"/>
        <v>0</v>
      </c>
      <c r="N47" s="760">
        <f t="shared" si="0"/>
        <v>0</v>
      </c>
      <c r="O47" s="760">
        <f t="shared" si="0"/>
        <v>0</v>
      </c>
      <c r="P47" s="760">
        <f t="shared" si="0"/>
        <v>0</v>
      </c>
      <c r="Q47" s="760">
        <f t="shared" si="0"/>
        <v>0</v>
      </c>
      <c r="R47" s="760">
        <f t="shared" si="0"/>
        <v>0</v>
      </c>
      <c r="S47" s="760">
        <f t="shared" si="0"/>
        <v>0</v>
      </c>
      <c r="T47" s="760">
        <f t="shared" si="0"/>
        <v>0</v>
      </c>
      <c r="U47" s="761">
        <f t="shared" si="0"/>
        <v>0</v>
      </c>
      <c r="Y47" s="2"/>
      <c r="AI47" s="3"/>
      <c r="AJ47" s="5"/>
      <c r="BK47" s="39"/>
    </row>
    <row r="48" spans="1:60" ht="15.75" customHeight="1">
      <c r="A48" s="3"/>
      <c r="B48" s="1"/>
      <c r="Y48" s="2"/>
      <c r="AB48" s="229"/>
      <c r="AI48" s="3"/>
      <c r="AJ48" s="5"/>
      <c r="BG48" s="90"/>
      <c r="BH48" s="90"/>
    </row>
    <row r="49" spans="1:36" ht="15">
      <c r="A49" s="3"/>
      <c r="B49" s="1"/>
      <c r="Y49" s="2"/>
      <c r="AB49" s="229"/>
      <c r="AI49" s="3"/>
      <c r="AJ49" s="5"/>
    </row>
    <row r="50" spans="1:36" ht="15.75" customHeight="1">
      <c r="A50" s="3"/>
      <c r="B50" s="1"/>
      <c r="Y50" s="2"/>
      <c r="AB50" s="229"/>
      <c r="AI50" s="3"/>
      <c r="AJ50" s="5"/>
    </row>
    <row r="51" spans="1:36" ht="13.5" customHeight="1" thickBot="1">
      <c r="A51" s="3"/>
      <c r="B51" s="999" t="s">
        <v>88</v>
      </c>
      <c r="C51" s="999"/>
      <c r="D51" s="999"/>
      <c r="E51" s="999"/>
      <c r="F51" s="999"/>
      <c r="G51" s="999"/>
      <c r="H51" s="999"/>
      <c r="I51" s="999"/>
      <c r="J51" s="999"/>
      <c r="K51" s="990" t="str">
        <f>ObrazacUspjeh_Polugodište!G1</f>
        <v>na I. polugodištu</v>
      </c>
      <c r="L51" s="990"/>
      <c r="M51" s="990"/>
      <c r="N51" s="990"/>
      <c r="O51" s="991" t="s">
        <v>3</v>
      </c>
      <c r="P51" s="991"/>
      <c r="Q51" s="991"/>
      <c r="R51" s="992" t="str">
        <f>Q2</f>
        <v>2018/2019</v>
      </c>
      <c r="S51" s="992"/>
      <c r="T51" s="991" t="s">
        <v>4</v>
      </c>
      <c r="U51" s="991"/>
      <c r="Y51" s="2"/>
      <c r="AB51" s="96"/>
      <c r="AI51" s="3"/>
      <c r="AJ51" s="5"/>
    </row>
    <row r="52" spans="1:36" ht="15" customHeight="1">
      <c r="A52" s="3"/>
      <c r="B52" s="1045" t="s">
        <v>89</v>
      </c>
      <c r="C52" s="1046"/>
      <c r="D52" s="1133" t="s">
        <v>24</v>
      </c>
      <c r="E52" s="1135" t="s">
        <v>25</v>
      </c>
      <c r="F52" s="1137" t="s">
        <v>64</v>
      </c>
      <c r="G52" s="1139" t="s">
        <v>66</v>
      </c>
      <c r="H52" s="1083" t="s">
        <v>67</v>
      </c>
      <c r="I52" s="1141" t="s">
        <v>64</v>
      </c>
      <c r="J52" s="1139" t="s">
        <v>68</v>
      </c>
      <c r="K52" s="1145" t="s">
        <v>69</v>
      </c>
      <c r="L52" s="1143" t="s">
        <v>70</v>
      </c>
      <c r="M52" s="1143" t="s">
        <v>71</v>
      </c>
      <c r="N52" s="1143" t="s">
        <v>72</v>
      </c>
      <c r="O52" s="1143" t="s">
        <v>73</v>
      </c>
      <c r="P52" s="1143" t="s">
        <v>74</v>
      </c>
      <c r="Q52" s="1143" t="s">
        <v>75</v>
      </c>
      <c r="R52" s="1143" t="s">
        <v>76</v>
      </c>
      <c r="S52" s="1143" t="s">
        <v>77</v>
      </c>
      <c r="T52" s="1143" t="s">
        <v>78</v>
      </c>
      <c r="U52" s="1143" t="s">
        <v>79</v>
      </c>
      <c r="Y52" s="2"/>
      <c r="AB52" s="96"/>
      <c r="AI52" s="3"/>
      <c r="AJ52" s="5"/>
    </row>
    <row r="53" spans="1:36" ht="15.75" customHeight="1">
      <c r="A53" s="3"/>
      <c r="B53" s="1129"/>
      <c r="C53" s="1130"/>
      <c r="D53" s="1133"/>
      <c r="E53" s="1135"/>
      <c r="F53" s="1137"/>
      <c r="G53" s="1139"/>
      <c r="H53" s="1083"/>
      <c r="I53" s="1141"/>
      <c r="J53" s="1139"/>
      <c r="K53" s="1145"/>
      <c r="L53" s="1143"/>
      <c r="M53" s="1143"/>
      <c r="N53" s="1143"/>
      <c r="O53" s="1143" t="s">
        <v>80</v>
      </c>
      <c r="P53" s="1143" t="s">
        <v>81</v>
      </c>
      <c r="Q53" s="1143" t="s">
        <v>82</v>
      </c>
      <c r="R53" s="1143" t="s">
        <v>83</v>
      </c>
      <c r="S53" s="1143" t="s">
        <v>84</v>
      </c>
      <c r="T53" s="1143" t="s">
        <v>85</v>
      </c>
      <c r="U53" s="1143"/>
      <c r="Y53" s="2"/>
      <c r="AB53" s="96"/>
      <c r="AI53" s="3"/>
      <c r="AJ53" s="5"/>
    </row>
    <row r="54" spans="1:64" ht="15.75" customHeight="1" thickBot="1">
      <c r="A54" s="3"/>
      <c r="B54" s="1131"/>
      <c r="C54" s="1132"/>
      <c r="D54" s="1134"/>
      <c r="E54" s="1136"/>
      <c r="F54" s="1138"/>
      <c r="G54" s="1140"/>
      <c r="H54" s="1084"/>
      <c r="I54" s="1142"/>
      <c r="J54" s="1140"/>
      <c r="K54" s="1146"/>
      <c r="L54" s="1144"/>
      <c r="M54" s="1144"/>
      <c r="N54" s="1144"/>
      <c r="O54" s="1144"/>
      <c r="P54" s="1144"/>
      <c r="Q54" s="1144"/>
      <c r="R54" s="1144" t="s">
        <v>81</v>
      </c>
      <c r="S54" s="1144"/>
      <c r="T54" s="1144"/>
      <c r="U54" s="1144"/>
      <c r="Y54" s="2"/>
      <c r="AB54" s="96"/>
      <c r="AI54" s="3"/>
      <c r="AJ54" s="5"/>
      <c r="AZ54" s="232"/>
      <c r="BA54" s="233"/>
      <c r="BB54" s="234"/>
      <c r="BC54" s="234"/>
      <c r="BD54" s="234"/>
      <c r="BE54" s="234"/>
      <c r="BF54" s="234"/>
      <c r="BG54" s="234"/>
      <c r="BH54" s="235"/>
      <c r="BI54" s="235"/>
      <c r="BJ54" s="234"/>
      <c r="BK54" s="234"/>
      <c r="BL54" s="234"/>
    </row>
    <row r="55" spans="1:64" ht="15.75" customHeight="1">
      <c r="A55" s="3"/>
      <c r="B55" s="959"/>
      <c r="C55" s="960"/>
      <c r="D55" s="209">
        <f>IF(E21&lt;&gt;0,E21,ObrazacUspjeh_Polugodište!E14)</f>
        <v>0</v>
      </c>
      <c r="E55" s="210">
        <f>IF(F21&lt;&gt;0,F21,ObrazacUspjeh_Polugodište!F14)</f>
        <v>0</v>
      </c>
      <c r="F55" s="236">
        <f>D55+E55</f>
        <v>0</v>
      </c>
      <c r="G55" s="209"/>
      <c r="H55" s="212"/>
      <c r="I55" s="211">
        <f>G55+H55</f>
        <v>0</v>
      </c>
      <c r="J55" s="750"/>
      <c r="K55" s="751"/>
      <c r="L55" s="751"/>
      <c r="M55" s="751"/>
      <c r="N55" s="752"/>
      <c r="O55" s="751"/>
      <c r="P55" s="751"/>
      <c r="Q55" s="751"/>
      <c r="R55" s="751"/>
      <c r="S55" s="751"/>
      <c r="T55" s="751"/>
      <c r="U55" s="751"/>
      <c r="Y55" s="2"/>
      <c r="AB55" s="96"/>
      <c r="AI55" s="3"/>
      <c r="AJ55" s="5"/>
      <c r="AZ55" s="232"/>
      <c r="BA55" s="233"/>
      <c r="BB55" s="234"/>
      <c r="BC55" s="234"/>
      <c r="BD55" s="234"/>
      <c r="BE55" s="234"/>
      <c r="BF55" s="234"/>
      <c r="BG55" s="234"/>
      <c r="BH55" s="235"/>
      <c r="BI55" s="235"/>
      <c r="BJ55" s="234"/>
      <c r="BK55" s="234"/>
      <c r="BL55" s="234"/>
    </row>
    <row r="56" spans="1:52" ht="13.5" customHeight="1">
      <c r="A56" s="3"/>
      <c r="B56" s="961"/>
      <c r="C56" s="962"/>
      <c r="D56" s="214">
        <f>IF(E22&lt;&gt;0,E22,ObrazacUspjeh_Polugodište!E15)</f>
        <v>0</v>
      </c>
      <c r="E56" s="215">
        <f>IF(F22&lt;&gt;0,F22,ObrazacUspjeh_Polugodište!F15)</f>
        <v>0</v>
      </c>
      <c r="F56" s="238">
        <f>D56+E56</f>
        <v>0</v>
      </c>
      <c r="G56" s="214"/>
      <c r="H56" s="217"/>
      <c r="I56" s="216">
        <f>G56+H56</f>
        <v>0</v>
      </c>
      <c r="J56" s="753"/>
      <c r="K56" s="754"/>
      <c r="L56" s="754"/>
      <c r="M56" s="754"/>
      <c r="N56" s="755"/>
      <c r="O56" s="754"/>
      <c r="P56" s="754"/>
      <c r="Q56" s="754"/>
      <c r="R56" s="754"/>
      <c r="S56" s="754"/>
      <c r="T56" s="754"/>
      <c r="U56" s="754"/>
      <c r="Y56" s="2"/>
      <c r="AB56" s="96"/>
      <c r="AI56" s="3"/>
      <c r="AJ56" s="5"/>
      <c r="AZ56" s="90"/>
    </row>
    <row r="57" spans="1:36" ht="15" customHeight="1">
      <c r="A57" s="3"/>
      <c r="B57" s="961"/>
      <c r="C57" s="962"/>
      <c r="D57" s="214">
        <f>IF(E23&lt;&gt;0,E23,ObrazacUspjeh_Polugodište!E16)</f>
        <v>0</v>
      </c>
      <c r="E57" s="215">
        <f>IF(F23&lt;&gt;0,F23,ObrazacUspjeh_Polugodište!F16)</f>
        <v>0</v>
      </c>
      <c r="F57" s="238">
        <f>D57+E57</f>
        <v>0</v>
      </c>
      <c r="G57" s="214"/>
      <c r="H57" s="217"/>
      <c r="I57" s="216">
        <f>G57+H57</f>
        <v>0</v>
      </c>
      <c r="J57" s="753"/>
      <c r="K57" s="754"/>
      <c r="L57" s="754"/>
      <c r="M57" s="754"/>
      <c r="N57" s="755"/>
      <c r="O57" s="754"/>
      <c r="P57" s="754"/>
      <c r="Q57" s="754"/>
      <c r="R57" s="754"/>
      <c r="S57" s="754"/>
      <c r="T57" s="754"/>
      <c r="U57" s="754"/>
      <c r="Y57" s="2"/>
      <c r="AB57" s="96"/>
      <c r="AI57" s="3"/>
      <c r="AJ57" s="5"/>
    </row>
    <row r="58" spans="1:36" ht="15.75" thickBot="1">
      <c r="A58" s="3"/>
      <c r="B58" s="963"/>
      <c r="C58" s="964"/>
      <c r="D58" s="219">
        <f>IF(E24&lt;&gt;0,E24,ObrazacUspjeh_Polugodište!E17)</f>
        <v>0</v>
      </c>
      <c r="E58" s="239">
        <f>IF(F24&lt;&gt;0,F24,ObrazacUspjeh_Polugodište!F17)</f>
        <v>0</v>
      </c>
      <c r="F58" s="240">
        <f>D58+E58</f>
        <v>0</v>
      </c>
      <c r="G58" s="219"/>
      <c r="H58" s="222"/>
      <c r="I58" s="241">
        <f>G58+H58</f>
        <v>0</v>
      </c>
      <c r="J58" s="756"/>
      <c r="K58" s="757"/>
      <c r="L58" s="757"/>
      <c r="M58" s="757"/>
      <c r="N58" s="758"/>
      <c r="O58" s="757"/>
      <c r="P58" s="757"/>
      <c r="Q58" s="757"/>
      <c r="R58" s="757"/>
      <c r="S58" s="757"/>
      <c r="T58" s="757"/>
      <c r="U58" s="757"/>
      <c r="Y58" s="2"/>
      <c r="AB58" s="96"/>
      <c r="AI58" s="3"/>
      <c r="AJ58" s="5"/>
    </row>
    <row r="59" spans="1:36" ht="15.75" thickBot="1">
      <c r="A59" s="3"/>
      <c r="B59" s="973" t="s">
        <v>46</v>
      </c>
      <c r="C59" s="974"/>
      <c r="D59" s="228">
        <f aca="true" t="shared" si="1" ref="D59:U59">SUM(D55:D58)</f>
        <v>0</v>
      </c>
      <c r="E59" s="226">
        <f t="shared" si="1"/>
        <v>0</v>
      </c>
      <c r="F59" s="227">
        <f t="shared" si="1"/>
        <v>0</v>
      </c>
      <c r="G59" s="228">
        <f t="shared" si="1"/>
        <v>0</v>
      </c>
      <c r="H59" s="226">
        <f t="shared" si="1"/>
        <v>0</v>
      </c>
      <c r="I59" s="242">
        <f t="shared" si="1"/>
        <v>0</v>
      </c>
      <c r="J59" s="759">
        <f t="shared" si="1"/>
        <v>0</v>
      </c>
      <c r="K59" s="760">
        <f t="shared" si="1"/>
        <v>0</v>
      </c>
      <c r="L59" s="760">
        <f t="shared" si="1"/>
        <v>0</v>
      </c>
      <c r="M59" s="760">
        <f t="shared" si="1"/>
        <v>0</v>
      </c>
      <c r="N59" s="760">
        <f t="shared" si="1"/>
        <v>0</v>
      </c>
      <c r="O59" s="760">
        <f t="shared" si="1"/>
        <v>0</v>
      </c>
      <c r="P59" s="760">
        <f t="shared" si="1"/>
        <v>0</v>
      </c>
      <c r="Q59" s="760">
        <f t="shared" si="1"/>
        <v>0</v>
      </c>
      <c r="R59" s="760">
        <f t="shared" si="1"/>
        <v>0</v>
      </c>
      <c r="S59" s="760">
        <f t="shared" si="1"/>
        <v>0</v>
      </c>
      <c r="T59" s="760">
        <f t="shared" si="1"/>
        <v>0</v>
      </c>
      <c r="U59" s="761">
        <f t="shared" si="1"/>
        <v>0</v>
      </c>
      <c r="Y59" s="2"/>
      <c r="AB59" s="96"/>
      <c r="AI59" s="3"/>
      <c r="AJ59" s="5"/>
    </row>
    <row r="60" spans="1:36" ht="15">
      <c r="A60" s="3"/>
      <c r="B60" s="1"/>
      <c r="Y60" s="2"/>
      <c r="AB60" s="96"/>
      <c r="AI60" s="3"/>
      <c r="AJ60" s="5"/>
    </row>
    <row r="61" spans="1:36" ht="15" customHeight="1">
      <c r="A61" s="3"/>
      <c r="B61" s="1"/>
      <c r="Y61" s="2"/>
      <c r="AB61" s="96"/>
      <c r="AI61" s="3"/>
      <c r="AJ61" s="5"/>
    </row>
    <row r="62" spans="1:36" ht="15" customHeight="1">
      <c r="A62" s="3"/>
      <c r="B62" s="1"/>
      <c r="Y62" s="2"/>
      <c r="AB62" s="96"/>
      <c r="AI62" s="3"/>
      <c r="AJ62" s="5"/>
    </row>
    <row r="63" spans="1:36" ht="16.5" thickBot="1">
      <c r="A63" s="3"/>
      <c r="B63" s="999" t="s">
        <v>92</v>
      </c>
      <c r="C63" s="999"/>
      <c r="D63" s="999"/>
      <c r="E63" s="999"/>
      <c r="F63" s="999"/>
      <c r="G63" s="999"/>
      <c r="H63" s="999"/>
      <c r="I63" s="999"/>
      <c r="J63" s="999"/>
      <c r="K63" s="990" t="str">
        <f>ObrazacUspjeh_Polugodište!G1</f>
        <v>na I. polugodištu</v>
      </c>
      <c r="L63" s="990"/>
      <c r="M63" s="990"/>
      <c r="N63" s="990"/>
      <c r="O63" s="991" t="s">
        <v>3</v>
      </c>
      <c r="P63" s="991"/>
      <c r="Q63" s="991"/>
      <c r="R63" s="1006" t="str">
        <f>$Q$2</f>
        <v>2018/2019</v>
      </c>
      <c r="S63" s="1006"/>
      <c r="T63" s="991" t="s">
        <v>4</v>
      </c>
      <c r="U63" s="991"/>
      <c r="Y63" s="2"/>
      <c r="AB63" s="96"/>
      <c r="AI63" s="3"/>
      <c r="AJ63" s="5"/>
    </row>
    <row r="64" spans="1:36" ht="15" customHeight="1">
      <c r="A64" s="3"/>
      <c r="B64" s="243"/>
      <c r="C64" s="243"/>
      <c r="D64" s="243"/>
      <c r="E64" s="243"/>
      <c r="F64" s="243"/>
      <c r="G64" s="243"/>
      <c r="H64" s="244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Y64" s="2"/>
      <c r="AB64" s="96"/>
      <c r="AI64" s="3"/>
      <c r="AJ64" s="5"/>
    </row>
    <row r="65" spans="1:36" ht="15.75" customHeight="1">
      <c r="A65" s="3"/>
      <c r="B65" s="1149" t="s">
        <v>93</v>
      </c>
      <c r="C65" s="1150"/>
      <c r="D65" s="1153" t="s">
        <v>24</v>
      </c>
      <c r="E65" s="1155" t="s">
        <v>25</v>
      </c>
      <c r="F65" s="1157" t="s">
        <v>64</v>
      </c>
      <c r="G65" s="1159" t="s">
        <v>66</v>
      </c>
      <c r="H65" s="1161" t="s">
        <v>67</v>
      </c>
      <c r="I65" s="1163" t="s">
        <v>64</v>
      </c>
      <c r="J65" s="1159" t="s">
        <v>68</v>
      </c>
      <c r="K65" s="1165" t="s">
        <v>69</v>
      </c>
      <c r="L65" s="1147" t="s">
        <v>70</v>
      </c>
      <c r="M65" s="1147" t="s">
        <v>71</v>
      </c>
      <c r="N65" s="1147" t="s">
        <v>72</v>
      </c>
      <c r="O65" s="1147" t="s">
        <v>73</v>
      </c>
      <c r="P65" s="1147" t="s">
        <v>74</v>
      </c>
      <c r="Q65" s="1147" t="s">
        <v>75</v>
      </c>
      <c r="R65" s="1147" t="s">
        <v>76</v>
      </c>
      <c r="S65" s="1147" t="s">
        <v>77</v>
      </c>
      <c r="T65" s="1147" t="s">
        <v>78</v>
      </c>
      <c r="U65" s="1147" t="s">
        <v>79</v>
      </c>
      <c r="Y65" s="2"/>
      <c r="AB65" s="96"/>
      <c r="AI65" s="3"/>
      <c r="AJ65" s="5"/>
    </row>
    <row r="66" spans="1:36" ht="13.5" customHeight="1">
      <c r="A66" s="3"/>
      <c r="B66" s="1149"/>
      <c r="C66" s="1150"/>
      <c r="D66" s="1153"/>
      <c r="E66" s="1155"/>
      <c r="F66" s="1157"/>
      <c r="G66" s="1159"/>
      <c r="H66" s="1161"/>
      <c r="I66" s="1163"/>
      <c r="J66" s="1159"/>
      <c r="K66" s="1165"/>
      <c r="L66" s="1147"/>
      <c r="M66" s="1147"/>
      <c r="N66" s="1147"/>
      <c r="O66" s="1147" t="s">
        <v>80</v>
      </c>
      <c r="P66" s="1147" t="s">
        <v>81</v>
      </c>
      <c r="Q66" s="1147" t="s">
        <v>82</v>
      </c>
      <c r="R66" s="1147" t="s">
        <v>83</v>
      </c>
      <c r="S66" s="1147" t="s">
        <v>84</v>
      </c>
      <c r="T66" s="1147" t="s">
        <v>85</v>
      </c>
      <c r="U66" s="1147"/>
      <c r="Y66" s="2"/>
      <c r="AB66" s="96"/>
      <c r="AI66" s="3"/>
      <c r="AJ66" s="5"/>
    </row>
    <row r="67" spans="1:36" ht="15" customHeight="1" thickBot="1">
      <c r="A67" s="3"/>
      <c r="B67" s="1151"/>
      <c r="C67" s="1152"/>
      <c r="D67" s="1154"/>
      <c r="E67" s="1156"/>
      <c r="F67" s="1158"/>
      <c r="G67" s="1160"/>
      <c r="H67" s="1162"/>
      <c r="I67" s="1164"/>
      <c r="J67" s="1160"/>
      <c r="K67" s="1166"/>
      <c r="L67" s="1148"/>
      <c r="M67" s="1148"/>
      <c r="N67" s="1148"/>
      <c r="O67" s="1148"/>
      <c r="P67" s="1148"/>
      <c r="Q67" s="1148"/>
      <c r="R67" s="1148" t="s">
        <v>81</v>
      </c>
      <c r="S67" s="1148"/>
      <c r="T67" s="1148"/>
      <c r="U67" s="1148"/>
      <c r="Y67" s="2"/>
      <c r="AB67" s="96"/>
      <c r="AI67" s="3"/>
      <c r="AJ67" s="5"/>
    </row>
    <row r="68" spans="1:36" ht="15">
      <c r="A68" s="3"/>
      <c r="B68" s="953"/>
      <c r="C68" s="954"/>
      <c r="D68" s="209">
        <f>IF(E31&lt;&gt;0,E32,ObrazacUspjeh_Polugodište!E24)</f>
        <v>0</v>
      </c>
      <c r="E68" s="210">
        <f>IF(F31&lt;&gt;0,F32,ObrazacUspjeh_Polugodište!F24)</f>
        <v>0</v>
      </c>
      <c r="F68" s="211">
        <f>D68+E68</f>
        <v>0</v>
      </c>
      <c r="G68" s="209"/>
      <c r="H68" s="212"/>
      <c r="I68" s="211">
        <f>G68+H68</f>
        <v>0</v>
      </c>
      <c r="J68" s="750"/>
      <c r="K68" s="751"/>
      <c r="L68" s="751"/>
      <c r="M68" s="751"/>
      <c r="N68" s="752"/>
      <c r="O68" s="751"/>
      <c r="P68" s="751"/>
      <c r="Q68" s="751"/>
      <c r="R68" s="751"/>
      <c r="S68" s="751"/>
      <c r="T68" s="751"/>
      <c r="U68" s="751"/>
      <c r="Y68" s="2"/>
      <c r="AB68" s="96"/>
      <c r="AI68" s="3"/>
      <c r="AJ68" s="5"/>
    </row>
    <row r="69" spans="1:36" ht="15">
      <c r="A69" s="3"/>
      <c r="B69" s="955"/>
      <c r="C69" s="956"/>
      <c r="D69" s="214">
        <f>IF(E32&lt;&gt;0,E33,ObrazacUspjeh_Polugodište!E25)</f>
        <v>0</v>
      </c>
      <c r="E69" s="215">
        <f>IF(F32&lt;&gt;0,F33,ObrazacUspjeh_Polugodište!F25)</f>
        <v>0</v>
      </c>
      <c r="F69" s="216">
        <f>D69+E69</f>
        <v>0</v>
      </c>
      <c r="G69" s="214"/>
      <c r="H69" s="217"/>
      <c r="I69" s="216">
        <f>G69+H69</f>
        <v>0</v>
      </c>
      <c r="J69" s="753"/>
      <c r="K69" s="754"/>
      <c r="L69" s="754"/>
      <c r="M69" s="754"/>
      <c r="N69" s="755"/>
      <c r="O69" s="754"/>
      <c r="P69" s="754"/>
      <c r="Q69" s="754"/>
      <c r="R69" s="754"/>
      <c r="S69" s="754"/>
      <c r="T69" s="754"/>
      <c r="U69" s="754"/>
      <c r="Y69" s="2"/>
      <c r="Z69" s="245"/>
      <c r="AB69" s="96"/>
      <c r="AI69" s="3"/>
      <c r="AJ69" s="5"/>
    </row>
    <row r="70" spans="1:36" ht="15.75" customHeight="1" thickBot="1">
      <c r="A70" s="3"/>
      <c r="B70" s="957"/>
      <c r="C70" s="958"/>
      <c r="D70" s="219">
        <f>IF(E33&lt;&gt;0,E34,ObrazacUspjeh_Polugodište!E26)</f>
        <v>0</v>
      </c>
      <c r="E70" s="239">
        <f>IF(F33&lt;&gt;0,F34,ObrazacUspjeh_Polugodište!F26)</f>
        <v>0</v>
      </c>
      <c r="F70" s="241">
        <f>D70+E70</f>
        <v>0</v>
      </c>
      <c r="G70" s="219"/>
      <c r="H70" s="222"/>
      <c r="I70" s="241">
        <f>G70+H70</f>
        <v>0</v>
      </c>
      <c r="J70" s="756"/>
      <c r="K70" s="757"/>
      <c r="L70" s="757"/>
      <c r="M70" s="757"/>
      <c r="N70" s="758"/>
      <c r="O70" s="757"/>
      <c r="P70" s="757"/>
      <c r="Q70" s="757"/>
      <c r="R70" s="757"/>
      <c r="S70" s="757"/>
      <c r="T70" s="757"/>
      <c r="U70" s="757"/>
      <c r="Y70" s="2"/>
      <c r="Z70" s="5"/>
      <c r="AA70" s="5"/>
      <c r="AB70" s="96"/>
      <c r="AI70" s="3"/>
      <c r="AJ70" s="5"/>
    </row>
    <row r="71" spans="1:36" ht="13.5" customHeight="1" thickBot="1">
      <c r="A71" s="3"/>
      <c r="B71" s="987" t="s">
        <v>46</v>
      </c>
      <c r="C71" s="988"/>
      <c r="D71" s="228">
        <f aca="true" t="shared" si="2" ref="D71:U71">SUM(D68:D70)</f>
        <v>0</v>
      </c>
      <c r="E71" s="226">
        <f t="shared" si="2"/>
        <v>0</v>
      </c>
      <c r="F71" s="242">
        <f t="shared" si="2"/>
        <v>0</v>
      </c>
      <c r="G71" s="228">
        <f t="shared" si="2"/>
        <v>0</v>
      </c>
      <c r="H71" s="226">
        <f t="shared" si="2"/>
        <v>0</v>
      </c>
      <c r="I71" s="242">
        <f t="shared" si="2"/>
        <v>0</v>
      </c>
      <c r="J71" s="759">
        <f t="shared" si="2"/>
        <v>0</v>
      </c>
      <c r="K71" s="760">
        <f t="shared" si="2"/>
        <v>0</v>
      </c>
      <c r="L71" s="760">
        <f t="shared" si="2"/>
        <v>0</v>
      </c>
      <c r="M71" s="760">
        <f t="shared" si="2"/>
        <v>0</v>
      </c>
      <c r="N71" s="760">
        <f t="shared" si="2"/>
        <v>0</v>
      </c>
      <c r="O71" s="760">
        <f t="shared" si="2"/>
        <v>0</v>
      </c>
      <c r="P71" s="760">
        <f t="shared" si="2"/>
        <v>0</v>
      </c>
      <c r="Q71" s="760">
        <f t="shared" si="2"/>
        <v>0</v>
      </c>
      <c r="R71" s="760">
        <f t="shared" si="2"/>
        <v>0</v>
      </c>
      <c r="S71" s="760">
        <f t="shared" si="2"/>
        <v>0</v>
      </c>
      <c r="T71" s="760">
        <f t="shared" si="2"/>
        <v>0</v>
      </c>
      <c r="U71" s="761">
        <f t="shared" si="2"/>
        <v>0</v>
      </c>
      <c r="W71" s="5"/>
      <c r="X71" s="5"/>
      <c r="Y71" s="2"/>
      <c r="AA71" s="5"/>
      <c r="AB71" s="96"/>
      <c r="AI71" s="3"/>
      <c r="AJ71" s="5"/>
    </row>
    <row r="72" spans="1:57" ht="15" customHeight="1">
      <c r="A72" s="3"/>
      <c r="B72" s="3"/>
      <c r="C72" s="1"/>
      <c r="X72" s="5"/>
      <c r="Y72" s="5"/>
      <c r="Z72" s="2"/>
      <c r="AC72" s="96"/>
      <c r="AI72" s="3"/>
      <c r="AK72" s="5"/>
      <c r="BA72" s="246"/>
      <c r="BB72" s="247"/>
      <c r="BC72" s="246"/>
      <c r="BD72" s="247"/>
      <c r="BE72" s="247"/>
    </row>
    <row r="73" spans="1:55" ht="15" customHeight="1">
      <c r="A73" s="277"/>
      <c r="B73" s="4" t="s">
        <v>0</v>
      </c>
      <c r="C73" s="3"/>
      <c r="D73" s="3"/>
      <c r="E73" s="3"/>
      <c r="F73" s="3"/>
      <c r="G73" s="3"/>
      <c r="H73" s="3"/>
      <c r="I73" s="3"/>
      <c r="J73" s="5"/>
      <c r="K73" s="3"/>
      <c r="L73" s="3"/>
      <c r="M73" s="3"/>
      <c r="N73" s="3"/>
      <c r="O73" s="3"/>
      <c r="P73" s="3"/>
      <c r="Q73" s="3"/>
      <c r="R73" s="3"/>
      <c r="S73" s="3"/>
      <c r="V73" s="5"/>
      <c r="W73" s="5"/>
      <c r="AA73" s="96"/>
      <c r="AY73" s="246"/>
      <c r="AZ73" s="247"/>
      <c r="BA73" s="246"/>
      <c r="BB73" s="247"/>
      <c r="BC73" s="247"/>
    </row>
    <row r="74" spans="1:55" ht="15.75" customHeight="1">
      <c r="A74" s="277"/>
      <c r="B74" s="989" t="s">
        <v>220</v>
      </c>
      <c r="C74" s="989"/>
      <c r="D74" s="989"/>
      <c r="E74" s="989"/>
      <c r="F74" s="989"/>
      <c r="G74" s="989"/>
      <c r="H74" s="989"/>
      <c r="I74" s="989"/>
      <c r="J74" s="989"/>
      <c r="K74" s="990" t="str">
        <f>$K$63</f>
        <v>na I. polugodištu</v>
      </c>
      <c r="L74" s="990"/>
      <c r="M74" s="990"/>
      <c r="N74" s="990"/>
      <c r="O74" s="991" t="s">
        <v>3</v>
      </c>
      <c r="P74" s="991"/>
      <c r="Q74" s="991"/>
      <c r="R74" s="992" t="str">
        <f>$R$63</f>
        <v>2018/2019</v>
      </c>
      <c r="S74" s="992"/>
      <c r="T74" s="991" t="s">
        <v>4</v>
      </c>
      <c r="U74" s="991"/>
      <c r="V74" s="364"/>
      <c r="AA74" s="96"/>
      <c r="AY74" s="246"/>
      <c r="AZ74" s="247"/>
      <c r="BA74" s="246"/>
      <c r="BB74" s="247"/>
      <c r="BC74" s="247"/>
    </row>
    <row r="75" spans="1:55" ht="15.75" thickBot="1">
      <c r="A75" s="3"/>
      <c r="B75" s="363"/>
      <c r="C75" s="363"/>
      <c r="D75" s="363"/>
      <c r="E75" s="363"/>
      <c r="F75" s="363"/>
      <c r="G75" s="363"/>
      <c r="H75" s="356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AA75" s="96"/>
      <c r="AY75" s="246"/>
      <c r="AZ75" s="247"/>
      <c r="BA75" s="246"/>
      <c r="BB75" s="247"/>
      <c r="BC75" s="247"/>
    </row>
    <row r="76" spans="2:55" s="363" customFormat="1" ht="15">
      <c r="B76" s="978" t="s">
        <v>7</v>
      </c>
      <c r="C76" s="979"/>
      <c r="D76" s="984" t="s">
        <v>24</v>
      </c>
      <c r="E76" s="984" t="s">
        <v>25</v>
      </c>
      <c r="F76" s="984" t="s">
        <v>64</v>
      </c>
      <c r="G76" s="942" t="s">
        <v>66</v>
      </c>
      <c r="H76" s="942" t="s">
        <v>67</v>
      </c>
      <c r="I76" s="942" t="s">
        <v>64</v>
      </c>
      <c r="J76" s="942" t="s">
        <v>68</v>
      </c>
      <c r="K76" s="975" t="s">
        <v>69</v>
      </c>
      <c r="L76" s="942" t="s">
        <v>70</v>
      </c>
      <c r="M76" s="942" t="s">
        <v>71</v>
      </c>
      <c r="N76" s="942" t="s">
        <v>72</v>
      </c>
      <c r="O76" s="942" t="s">
        <v>73</v>
      </c>
      <c r="P76" s="942" t="s">
        <v>74</v>
      </c>
      <c r="Q76" s="942" t="s">
        <v>75</v>
      </c>
      <c r="R76" s="942" t="s">
        <v>76</v>
      </c>
      <c r="S76" s="942" t="s">
        <v>77</v>
      </c>
      <c r="T76" s="942" t="s">
        <v>78</v>
      </c>
      <c r="U76" s="942" t="s">
        <v>79</v>
      </c>
      <c r="V76" s="2"/>
      <c r="W76" s="2"/>
      <c r="X76" s="2"/>
      <c r="AA76" s="96"/>
      <c r="AI76" s="356"/>
      <c r="AY76" s="246"/>
      <c r="AZ76" s="247"/>
      <c r="BA76" s="246"/>
      <c r="BB76" s="247"/>
      <c r="BC76" s="247"/>
    </row>
    <row r="77" spans="2:55" s="363" customFormat="1" ht="15">
      <c r="B77" s="980"/>
      <c r="C77" s="981"/>
      <c r="D77" s="985"/>
      <c r="E77" s="985"/>
      <c r="F77" s="985"/>
      <c r="G77" s="943"/>
      <c r="H77" s="943"/>
      <c r="I77" s="943"/>
      <c r="J77" s="943"/>
      <c r="K77" s="976"/>
      <c r="L77" s="943"/>
      <c r="M77" s="943"/>
      <c r="N77" s="943"/>
      <c r="O77" s="943" t="s">
        <v>80</v>
      </c>
      <c r="P77" s="943" t="s">
        <v>81</v>
      </c>
      <c r="Q77" s="943" t="s">
        <v>82</v>
      </c>
      <c r="R77" s="943" t="s">
        <v>83</v>
      </c>
      <c r="S77" s="943" t="s">
        <v>84</v>
      </c>
      <c r="T77" s="943" t="s">
        <v>85</v>
      </c>
      <c r="U77" s="943"/>
      <c r="V77" s="2"/>
      <c r="W77" s="2"/>
      <c r="X77" s="2"/>
      <c r="AA77" s="96"/>
      <c r="AI77" s="356"/>
      <c r="AY77" s="246"/>
      <c r="AZ77" s="247"/>
      <c r="BA77" s="246"/>
      <c r="BB77" s="247"/>
      <c r="BC77" s="247"/>
    </row>
    <row r="78" spans="2:55" s="363" customFormat="1" ht="15.75" thickBot="1">
      <c r="B78" s="982"/>
      <c r="C78" s="983"/>
      <c r="D78" s="986"/>
      <c r="E78" s="986"/>
      <c r="F78" s="986"/>
      <c r="G78" s="944"/>
      <c r="H78" s="944"/>
      <c r="I78" s="944"/>
      <c r="J78" s="944"/>
      <c r="K78" s="977"/>
      <c r="L78" s="944"/>
      <c r="M78" s="944"/>
      <c r="N78" s="944"/>
      <c r="O78" s="944"/>
      <c r="P78" s="944"/>
      <c r="Q78" s="944"/>
      <c r="R78" s="944" t="s">
        <v>81</v>
      </c>
      <c r="S78" s="944"/>
      <c r="T78" s="944"/>
      <c r="U78" s="944"/>
      <c r="V78" s="2"/>
      <c r="W78" s="2"/>
      <c r="X78" s="2"/>
      <c r="AA78" s="96"/>
      <c r="AI78" s="356"/>
      <c r="AY78" s="246"/>
      <c r="AZ78" s="247"/>
      <c r="BA78" s="246"/>
      <c r="BB78" s="247"/>
      <c r="BC78" s="247"/>
    </row>
    <row r="79" spans="2:55" s="363" customFormat="1" ht="15">
      <c r="B79" s="945">
        <f>B7</f>
        <v>0</v>
      </c>
      <c r="C79" s="946"/>
      <c r="D79" s="711">
        <f aca="true" t="shared" si="3" ref="D79:E81">D43+D55+D68</f>
        <v>0</v>
      </c>
      <c r="E79" s="712">
        <f t="shared" si="3"/>
        <v>0</v>
      </c>
      <c r="F79" s="211">
        <f>D79+E79</f>
        <v>0</v>
      </c>
      <c r="G79" s="711">
        <f aca="true" t="shared" si="4" ref="G79:H81">G43+G55+G68</f>
        <v>0</v>
      </c>
      <c r="H79" s="713">
        <f t="shared" si="4"/>
        <v>0</v>
      </c>
      <c r="I79" s="213">
        <f>G79+H79</f>
        <v>0</v>
      </c>
      <c r="J79" s="714">
        <f aca="true" t="shared" si="5" ref="J79:U79">J43+J55+J68</f>
        <v>0</v>
      </c>
      <c r="K79" s="715">
        <f t="shared" si="5"/>
        <v>0</v>
      </c>
      <c r="L79" s="715">
        <f t="shared" si="5"/>
        <v>0</v>
      </c>
      <c r="M79" s="715">
        <f t="shared" si="5"/>
        <v>0</v>
      </c>
      <c r="N79" s="716">
        <f t="shared" si="5"/>
        <v>0</v>
      </c>
      <c r="O79" s="715">
        <f t="shared" si="5"/>
        <v>0</v>
      </c>
      <c r="P79" s="715">
        <f t="shared" si="5"/>
        <v>0</v>
      </c>
      <c r="Q79" s="715">
        <f t="shared" si="5"/>
        <v>0</v>
      </c>
      <c r="R79" s="715">
        <f t="shared" si="5"/>
        <v>0</v>
      </c>
      <c r="S79" s="715">
        <f t="shared" si="5"/>
        <v>0</v>
      </c>
      <c r="T79" s="715">
        <f t="shared" si="5"/>
        <v>0</v>
      </c>
      <c r="U79" s="715">
        <f t="shared" si="5"/>
        <v>0</v>
      </c>
      <c r="V79" s="2"/>
      <c r="W79" s="2"/>
      <c r="X79" s="2"/>
      <c r="AA79" s="96"/>
      <c r="AI79" s="356"/>
      <c r="AY79" s="246"/>
      <c r="AZ79" s="247"/>
      <c r="BA79" s="246"/>
      <c r="BB79" s="247"/>
      <c r="BC79" s="247"/>
    </row>
    <row r="80" spans="2:55" s="363" customFormat="1" ht="15">
      <c r="B80" s="947"/>
      <c r="C80" s="948"/>
      <c r="D80" s="717">
        <f t="shared" si="3"/>
        <v>0</v>
      </c>
      <c r="E80" s="718">
        <f t="shared" si="3"/>
        <v>0</v>
      </c>
      <c r="F80" s="216">
        <f>D80+E80</f>
        <v>0</v>
      </c>
      <c r="G80" s="717">
        <f t="shared" si="4"/>
        <v>0</v>
      </c>
      <c r="H80" s="719">
        <f t="shared" si="4"/>
        <v>0</v>
      </c>
      <c r="I80" s="218">
        <f>G80+H80</f>
        <v>0</v>
      </c>
      <c r="J80" s="720">
        <f aca="true" t="shared" si="6" ref="J80:U80">J44+J56+J69</f>
        <v>0</v>
      </c>
      <c r="K80" s="721">
        <f t="shared" si="6"/>
        <v>0</v>
      </c>
      <c r="L80" s="721">
        <f t="shared" si="6"/>
        <v>0</v>
      </c>
      <c r="M80" s="721">
        <f t="shared" si="6"/>
        <v>0</v>
      </c>
      <c r="N80" s="722">
        <f t="shared" si="6"/>
        <v>0</v>
      </c>
      <c r="O80" s="721">
        <f t="shared" si="6"/>
        <v>0</v>
      </c>
      <c r="P80" s="721">
        <f t="shared" si="6"/>
        <v>0</v>
      </c>
      <c r="Q80" s="721">
        <f t="shared" si="6"/>
        <v>0</v>
      </c>
      <c r="R80" s="721">
        <f t="shared" si="6"/>
        <v>0</v>
      </c>
      <c r="S80" s="721">
        <f t="shared" si="6"/>
        <v>0</v>
      </c>
      <c r="T80" s="721">
        <f t="shared" si="6"/>
        <v>0</v>
      </c>
      <c r="U80" s="721">
        <f t="shared" si="6"/>
        <v>0</v>
      </c>
      <c r="V80" s="2"/>
      <c r="W80" s="2"/>
      <c r="X80" s="2"/>
      <c r="AA80" s="96"/>
      <c r="AI80" s="356"/>
      <c r="AY80" s="246"/>
      <c r="AZ80" s="247"/>
      <c r="BA80" s="246"/>
      <c r="BB80" s="247"/>
      <c r="BC80" s="247"/>
    </row>
    <row r="81" spans="2:55" s="363" customFormat="1" ht="15">
      <c r="B81" s="947"/>
      <c r="C81" s="948"/>
      <c r="D81" s="717">
        <f t="shared" si="3"/>
        <v>0</v>
      </c>
      <c r="E81" s="718">
        <f t="shared" si="3"/>
        <v>0</v>
      </c>
      <c r="F81" s="216">
        <f>D81+E81</f>
        <v>0</v>
      </c>
      <c r="G81" s="717">
        <f t="shared" si="4"/>
        <v>0</v>
      </c>
      <c r="H81" s="719">
        <f t="shared" si="4"/>
        <v>0</v>
      </c>
      <c r="I81" s="218">
        <f>G81+H81</f>
        <v>0</v>
      </c>
      <c r="J81" s="720">
        <f aca="true" t="shared" si="7" ref="J81:U81">J45+J57+J70</f>
        <v>0</v>
      </c>
      <c r="K81" s="721">
        <f t="shared" si="7"/>
        <v>0</v>
      </c>
      <c r="L81" s="721">
        <f t="shared" si="7"/>
        <v>0</v>
      </c>
      <c r="M81" s="721">
        <f t="shared" si="7"/>
        <v>0</v>
      </c>
      <c r="N81" s="722">
        <f t="shared" si="7"/>
        <v>0</v>
      </c>
      <c r="O81" s="721">
        <f t="shared" si="7"/>
        <v>0</v>
      </c>
      <c r="P81" s="721">
        <f t="shared" si="7"/>
        <v>0</v>
      </c>
      <c r="Q81" s="721">
        <f t="shared" si="7"/>
        <v>0</v>
      </c>
      <c r="R81" s="721">
        <f t="shared" si="7"/>
        <v>0</v>
      </c>
      <c r="S81" s="721">
        <f t="shared" si="7"/>
        <v>0</v>
      </c>
      <c r="T81" s="721">
        <f t="shared" si="7"/>
        <v>0</v>
      </c>
      <c r="U81" s="721">
        <f t="shared" si="7"/>
        <v>0</v>
      </c>
      <c r="V81" s="2"/>
      <c r="W81" s="2"/>
      <c r="X81" s="2"/>
      <c r="AA81" s="96"/>
      <c r="AI81" s="356"/>
      <c r="AY81" s="246"/>
      <c r="AZ81" s="247"/>
      <c r="BA81" s="246"/>
      <c r="BB81" s="247"/>
      <c r="BC81" s="247"/>
    </row>
    <row r="82" spans="2:55" s="363" customFormat="1" ht="15.75" thickBot="1">
      <c r="B82" s="949"/>
      <c r="C82" s="950"/>
      <c r="D82" s="723">
        <f>D46+D58</f>
        <v>0</v>
      </c>
      <c r="E82" s="724">
        <f>E46+E58</f>
        <v>0</v>
      </c>
      <c r="F82" s="221">
        <f>D82+E82</f>
        <v>0</v>
      </c>
      <c r="G82" s="723">
        <f>G46+G58</f>
        <v>0</v>
      </c>
      <c r="H82" s="725">
        <f>H46+H58</f>
        <v>0</v>
      </c>
      <c r="I82" s="223">
        <f>G82+H82</f>
        <v>0</v>
      </c>
      <c r="J82" s="726">
        <f aca="true" t="shared" si="8" ref="J82:U82">J46+J58</f>
        <v>0</v>
      </c>
      <c r="K82" s="357">
        <f t="shared" si="8"/>
        <v>0</v>
      </c>
      <c r="L82" s="357">
        <f t="shared" si="8"/>
        <v>0</v>
      </c>
      <c r="M82" s="357">
        <f t="shared" si="8"/>
        <v>0</v>
      </c>
      <c r="N82" s="727">
        <f t="shared" si="8"/>
        <v>0</v>
      </c>
      <c r="O82" s="357">
        <f t="shared" si="8"/>
        <v>0</v>
      </c>
      <c r="P82" s="357">
        <f t="shared" si="8"/>
        <v>0</v>
      </c>
      <c r="Q82" s="357">
        <f t="shared" si="8"/>
        <v>0</v>
      </c>
      <c r="R82" s="357">
        <f t="shared" si="8"/>
        <v>0</v>
      </c>
      <c r="S82" s="357">
        <f t="shared" si="8"/>
        <v>0</v>
      </c>
      <c r="T82" s="357">
        <f t="shared" si="8"/>
        <v>0</v>
      </c>
      <c r="U82" s="357">
        <f t="shared" si="8"/>
        <v>0</v>
      </c>
      <c r="V82" s="2"/>
      <c r="W82" s="2"/>
      <c r="X82" s="2"/>
      <c r="AA82" s="96"/>
      <c r="AI82" s="356"/>
      <c r="AY82" s="246"/>
      <c r="AZ82" s="247"/>
      <c r="BA82" s="246"/>
      <c r="BB82" s="247"/>
      <c r="BC82" s="247"/>
    </row>
    <row r="83" spans="2:55" s="363" customFormat="1" ht="15.75" thickBot="1">
      <c r="B83" s="951" t="s">
        <v>46</v>
      </c>
      <c r="C83" s="952"/>
      <c r="D83" s="224">
        <f>SUM(D79:D82)</f>
        <v>0</v>
      </c>
      <c r="E83" s="225">
        <f aca="true" t="shared" si="9" ref="E83:U83">SUM(E79:E82)</f>
        <v>0</v>
      </c>
      <c r="F83" s="225">
        <f t="shared" si="9"/>
        <v>0</v>
      </c>
      <c r="G83" s="225">
        <f>SUM(G79:G82)</f>
        <v>0</v>
      </c>
      <c r="H83" s="226">
        <f t="shared" si="9"/>
        <v>0</v>
      </c>
      <c r="I83" s="227">
        <f t="shared" si="9"/>
        <v>0</v>
      </c>
      <c r="J83" s="228">
        <f t="shared" si="9"/>
        <v>0</v>
      </c>
      <c r="K83" s="225">
        <f t="shared" si="9"/>
        <v>0</v>
      </c>
      <c r="L83" s="225">
        <f t="shared" si="9"/>
        <v>0</v>
      </c>
      <c r="M83" s="225">
        <f t="shared" si="9"/>
        <v>0</v>
      </c>
      <c r="N83" s="225">
        <f t="shared" si="9"/>
        <v>0</v>
      </c>
      <c r="O83" s="225">
        <f t="shared" si="9"/>
        <v>0</v>
      </c>
      <c r="P83" s="225">
        <f t="shared" si="9"/>
        <v>0</v>
      </c>
      <c r="Q83" s="225">
        <f t="shared" si="9"/>
        <v>0</v>
      </c>
      <c r="R83" s="225">
        <f t="shared" si="9"/>
        <v>0</v>
      </c>
      <c r="S83" s="225">
        <f t="shared" si="9"/>
        <v>0</v>
      </c>
      <c r="T83" s="225">
        <f t="shared" si="9"/>
        <v>0</v>
      </c>
      <c r="U83" s="226">
        <f t="shared" si="9"/>
        <v>0</v>
      </c>
      <c r="V83" s="2"/>
      <c r="W83" s="2"/>
      <c r="X83" s="2"/>
      <c r="AA83" s="96"/>
      <c r="AI83" s="356"/>
      <c r="AY83" s="246"/>
      <c r="AZ83" s="247"/>
      <c r="BA83" s="246"/>
      <c r="BB83" s="247"/>
      <c r="BC83" s="247"/>
    </row>
    <row r="84" spans="4:55" s="363" customFormat="1" ht="15">
      <c r="D84" s="523"/>
      <c r="E84" s="523"/>
      <c r="F84" s="523"/>
      <c r="G84" s="523"/>
      <c r="H84" s="523"/>
      <c r="I84" s="523"/>
      <c r="J84" s="313"/>
      <c r="K84" s="523"/>
      <c r="L84" s="523"/>
      <c r="M84" s="523"/>
      <c r="N84" s="523"/>
      <c r="O84" s="523"/>
      <c r="P84" s="523"/>
      <c r="T84" s="2"/>
      <c r="U84" s="2"/>
      <c r="V84" s="2"/>
      <c r="W84" s="2"/>
      <c r="X84" s="2"/>
      <c r="AA84" s="96"/>
      <c r="AI84" s="356"/>
      <c r="AY84" s="246"/>
      <c r="AZ84" s="247"/>
      <c r="BA84" s="246"/>
      <c r="BB84" s="247"/>
      <c r="BC84" s="247"/>
    </row>
    <row r="85" spans="4:55" s="363" customFormat="1" ht="15">
      <c r="D85" s="523"/>
      <c r="E85" s="523"/>
      <c r="F85" s="523"/>
      <c r="G85" s="523"/>
      <c r="H85" s="523"/>
      <c r="I85" s="523"/>
      <c r="J85" s="313"/>
      <c r="K85" s="523"/>
      <c r="L85" s="523"/>
      <c r="M85" s="523"/>
      <c r="N85" s="523"/>
      <c r="O85" s="523"/>
      <c r="P85" s="523"/>
      <c r="T85" s="2"/>
      <c r="U85" s="2"/>
      <c r="V85" s="2"/>
      <c r="W85" s="2"/>
      <c r="X85" s="2"/>
      <c r="AA85" s="96"/>
      <c r="AI85" s="356"/>
      <c r="AY85" s="246"/>
      <c r="AZ85" s="247"/>
      <c r="BA85" s="246"/>
      <c r="BB85" s="247"/>
      <c r="BC85" s="247"/>
    </row>
    <row r="86" spans="4:55" s="363" customFormat="1" ht="15">
      <c r="D86" s="523"/>
      <c r="E86" s="523"/>
      <c r="F86" s="523"/>
      <c r="G86" s="523"/>
      <c r="H86" s="523"/>
      <c r="I86" s="523"/>
      <c r="J86" s="313"/>
      <c r="K86" s="523"/>
      <c r="L86" s="523"/>
      <c r="M86" s="523"/>
      <c r="N86" s="523"/>
      <c r="O86" s="523"/>
      <c r="P86" s="523"/>
      <c r="T86" s="2"/>
      <c r="U86" s="2"/>
      <c r="V86" s="2"/>
      <c r="W86" s="2"/>
      <c r="X86" s="2"/>
      <c r="AA86" s="96"/>
      <c r="AI86" s="356"/>
      <c r="AY86" s="246"/>
      <c r="AZ86" s="247"/>
      <c r="BA86" s="246"/>
      <c r="BB86" s="247"/>
      <c r="BC86" s="247"/>
    </row>
    <row r="87" spans="4:55" s="363" customFormat="1" ht="15">
      <c r="D87" s="523"/>
      <c r="E87" s="523"/>
      <c r="F87" s="523"/>
      <c r="G87" s="523"/>
      <c r="H87" s="523"/>
      <c r="I87" s="523"/>
      <c r="J87" s="313"/>
      <c r="K87" s="523"/>
      <c r="L87" s="523"/>
      <c r="M87" s="523"/>
      <c r="N87" s="523"/>
      <c r="O87" s="523"/>
      <c r="P87" s="523"/>
      <c r="T87" s="2"/>
      <c r="U87" s="2"/>
      <c r="V87" s="2"/>
      <c r="W87" s="2"/>
      <c r="X87" s="2"/>
      <c r="AA87" s="96"/>
      <c r="AI87" s="356"/>
      <c r="AY87" s="246"/>
      <c r="AZ87" s="247"/>
      <c r="BA87" s="246"/>
      <c r="BB87" s="247"/>
      <c r="BC87" s="247"/>
    </row>
    <row r="88" spans="1:55" ht="15.75" customHeight="1" thickBot="1">
      <c r="A88" s="3"/>
      <c r="B88" s="3"/>
      <c r="C88" s="3"/>
      <c r="D88" s="1072" t="s">
        <v>51</v>
      </c>
      <c r="E88" s="1073"/>
      <c r="F88" s="1073"/>
      <c r="G88" s="1073"/>
      <c r="H88" s="1073"/>
      <c r="I88" s="1073"/>
      <c r="J88" s="1073"/>
      <c r="K88" s="1073" t="s">
        <v>2</v>
      </c>
      <c r="L88" s="1073"/>
      <c r="M88" s="1108" t="str">
        <f>Q2</f>
        <v>2018/2019</v>
      </c>
      <c r="N88" s="1108"/>
      <c r="O88" s="1109" t="s">
        <v>4</v>
      </c>
      <c r="P88" s="1110"/>
      <c r="Q88" s="3"/>
      <c r="R88" s="3"/>
      <c r="S88" s="3"/>
      <c r="AA88" s="96"/>
      <c r="AY88" s="246"/>
      <c r="AZ88" s="247"/>
      <c r="BA88" s="246"/>
      <c r="BB88" s="247"/>
      <c r="BC88" s="247"/>
    </row>
    <row r="89" spans="1:55" ht="15" customHeight="1">
      <c r="A89" s="3"/>
      <c r="B89" s="3"/>
      <c r="C89" s="3"/>
      <c r="D89" s="1096" t="s">
        <v>53</v>
      </c>
      <c r="E89" s="1111" t="s">
        <v>54</v>
      </c>
      <c r="F89" s="1114" t="s">
        <v>55</v>
      </c>
      <c r="G89" s="1114" t="s">
        <v>56</v>
      </c>
      <c r="H89" s="1117" t="s">
        <v>57</v>
      </c>
      <c r="I89" s="1118"/>
      <c r="J89" s="1118"/>
      <c r="K89" s="1118"/>
      <c r="L89" s="1118"/>
      <c r="M89" s="1119"/>
      <c r="N89" s="1114" t="s">
        <v>58</v>
      </c>
      <c r="O89" s="1114" t="s">
        <v>59</v>
      </c>
      <c r="P89" s="1126" t="s">
        <v>28</v>
      </c>
      <c r="Q89" s="3"/>
      <c r="R89" s="3"/>
      <c r="S89" s="3"/>
      <c r="AA89" s="96"/>
      <c r="AY89" s="246"/>
      <c r="AZ89" s="247"/>
      <c r="BA89" s="246"/>
      <c r="BB89" s="247"/>
      <c r="BC89" s="247"/>
    </row>
    <row r="90" spans="1:55" ht="15" customHeight="1">
      <c r="A90" s="3"/>
      <c r="B90" s="3"/>
      <c r="C90" s="3"/>
      <c r="D90" s="1097"/>
      <c r="E90" s="1112"/>
      <c r="F90" s="1115"/>
      <c r="G90" s="1115"/>
      <c r="H90" s="1094" t="s">
        <v>60</v>
      </c>
      <c r="I90" s="1094" t="s">
        <v>61</v>
      </c>
      <c r="J90" s="1094" t="s">
        <v>62</v>
      </c>
      <c r="K90" s="1094" t="s">
        <v>63</v>
      </c>
      <c r="L90" s="1094" t="s">
        <v>64</v>
      </c>
      <c r="M90" s="1094" t="s">
        <v>28</v>
      </c>
      <c r="N90" s="1115"/>
      <c r="O90" s="1115"/>
      <c r="P90" s="1127"/>
      <c r="Q90" s="3"/>
      <c r="R90" s="3"/>
      <c r="S90" s="3"/>
      <c r="AA90" s="96"/>
      <c r="AY90" s="246"/>
      <c r="AZ90" s="247"/>
      <c r="BA90" s="246"/>
      <c r="BB90" s="247"/>
      <c r="BC90" s="247"/>
    </row>
    <row r="91" spans="1:55" ht="15.75" thickBot="1">
      <c r="A91" s="3"/>
      <c r="B91" s="3"/>
      <c r="C91" s="3"/>
      <c r="D91" s="1098"/>
      <c r="E91" s="1113"/>
      <c r="F91" s="1116"/>
      <c r="G91" s="1116"/>
      <c r="H91" s="1095"/>
      <c r="I91" s="1095"/>
      <c r="J91" s="1095"/>
      <c r="K91" s="1095"/>
      <c r="L91" s="1095"/>
      <c r="M91" s="1095"/>
      <c r="N91" s="1116"/>
      <c r="O91" s="1116"/>
      <c r="P91" s="1128"/>
      <c r="Q91" s="3"/>
      <c r="R91" s="3"/>
      <c r="S91" s="3"/>
      <c r="AA91" s="96"/>
      <c r="AY91" s="250"/>
      <c r="AZ91" s="250"/>
      <c r="BA91" s="250"/>
      <c r="BB91" s="250"/>
      <c r="BC91" s="251"/>
    </row>
    <row r="92" spans="1:55" ht="24.75" customHeight="1">
      <c r="A92" s="3"/>
      <c r="B92" s="3"/>
      <c r="C92" s="3"/>
      <c r="D92" s="204" t="s">
        <v>86</v>
      </c>
      <c r="E92" s="205"/>
      <c r="F92" s="206"/>
      <c r="G92" s="206"/>
      <c r="H92" s="206"/>
      <c r="I92" s="206"/>
      <c r="J92" s="206"/>
      <c r="K92" s="206"/>
      <c r="L92" s="207">
        <f>SUM(H92:K92)</f>
        <v>0</v>
      </c>
      <c r="M92" s="207">
        <f>IF(F92&lt;&gt;0,L92/F92*100,)</f>
        <v>0</v>
      </c>
      <c r="N92" s="206"/>
      <c r="O92" s="206"/>
      <c r="P92" s="208">
        <f>IF(F92&lt;&gt;0,O92/F92*100,)</f>
        <v>0</v>
      </c>
      <c r="Q92" s="3"/>
      <c r="R92" s="3"/>
      <c r="S92" s="3"/>
      <c r="AA92" s="249"/>
      <c r="AY92" s="250"/>
      <c r="AZ92" s="250"/>
      <c r="BA92" s="250"/>
      <c r="BB92" s="250"/>
      <c r="BC92" s="251"/>
    </row>
    <row r="93" spans="1:55" ht="16.5" customHeight="1">
      <c r="A93" s="3"/>
      <c r="B93" s="3"/>
      <c r="C93" s="3"/>
      <c r="D93" s="3"/>
      <c r="E93" s="3"/>
      <c r="F93" s="3"/>
      <c r="G93" s="3"/>
      <c r="H93" s="3"/>
      <c r="I93" s="3"/>
      <c r="J93" s="5"/>
      <c r="K93" s="3"/>
      <c r="L93" s="3"/>
      <c r="M93" s="3"/>
      <c r="N93" s="3"/>
      <c r="O93" s="3"/>
      <c r="P93" s="3"/>
      <c r="Q93" s="3"/>
      <c r="R93" s="3"/>
      <c r="S93" s="3"/>
      <c r="AX93" s="38"/>
      <c r="AY93" s="252"/>
      <c r="AZ93" s="252"/>
      <c r="BA93" s="252"/>
      <c r="BB93" s="252"/>
      <c r="BC93" s="252"/>
    </row>
    <row r="94" spans="1:55" ht="16.5" customHeight="1" thickBot="1">
      <c r="A94" s="3"/>
      <c r="B94" s="3"/>
      <c r="C94" s="3"/>
      <c r="D94" s="202"/>
      <c r="E94" s="202"/>
      <c r="F94" s="202"/>
      <c r="G94" s="202"/>
      <c r="H94" s="202"/>
      <c r="I94" s="202"/>
      <c r="J94" s="203"/>
      <c r="K94" s="202"/>
      <c r="L94" s="202"/>
      <c r="M94" s="202"/>
      <c r="N94" s="202"/>
      <c r="O94" s="202"/>
      <c r="P94" s="202"/>
      <c r="Q94" s="3"/>
      <c r="R94" s="3"/>
      <c r="S94" s="3"/>
      <c r="AY94" s="252"/>
      <c r="AZ94" s="252"/>
      <c r="BA94" s="252"/>
      <c r="BB94" s="252"/>
      <c r="BC94" s="252"/>
    </row>
    <row r="95" spans="1:55" ht="15.75" thickBot="1">
      <c r="A95" s="3"/>
      <c r="B95" s="3"/>
      <c r="C95" s="3"/>
      <c r="D95" s="1072" t="s">
        <v>51</v>
      </c>
      <c r="E95" s="1073"/>
      <c r="F95" s="1073"/>
      <c r="G95" s="1073"/>
      <c r="H95" s="1073"/>
      <c r="I95" s="1073"/>
      <c r="J95" s="1073"/>
      <c r="K95" s="1073" t="s">
        <v>2</v>
      </c>
      <c r="L95" s="1073"/>
      <c r="M95" s="1108" t="str">
        <f>Q2</f>
        <v>2018/2019</v>
      </c>
      <c r="N95" s="1108"/>
      <c r="O95" s="1109" t="s">
        <v>4</v>
      </c>
      <c r="P95" s="1110"/>
      <c r="Q95" s="3"/>
      <c r="R95" s="3"/>
      <c r="S95" s="3"/>
      <c r="AY95" s="252"/>
      <c r="AZ95" s="252"/>
      <c r="BA95" s="252"/>
      <c r="BB95" s="252"/>
      <c r="BC95" s="252"/>
    </row>
    <row r="96" spans="1:55" ht="15" customHeight="1">
      <c r="A96" s="3"/>
      <c r="B96" s="3"/>
      <c r="C96" s="3"/>
      <c r="D96" s="1126" t="s">
        <v>53</v>
      </c>
      <c r="E96" s="1111" t="s">
        <v>54</v>
      </c>
      <c r="F96" s="1114" t="s">
        <v>55</v>
      </c>
      <c r="G96" s="1114" t="s">
        <v>56</v>
      </c>
      <c r="H96" s="1117" t="s">
        <v>57</v>
      </c>
      <c r="I96" s="1118"/>
      <c r="J96" s="1118"/>
      <c r="K96" s="1118"/>
      <c r="L96" s="1118"/>
      <c r="M96" s="1119"/>
      <c r="N96" s="1114" t="s">
        <v>58</v>
      </c>
      <c r="O96" s="1114" t="s">
        <v>59</v>
      </c>
      <c r="P96" s="1114" t="s">
        <v>28</v>
      </c>
      <c r="Q96" s="3"/>
      <c r="R96" s="3"/>
      <c r="S96" s="3"/>
      <c r="AY96" s="246"/>
      <c r="AZ96" s="247"/>
      <c r="BA96" s="246"/>
      <c r="BB96" s="247"/>
      <c r="BC96" s="247"/>
    </row>
    <row r="97" spans="1:55" ht="15.75" customHeight="1">
      <c r="A97" s="3"/>
      <c r="B97" s="3"/>
      <c r="C97" s="3"/>
      <c r="D97" s="1127"/>
      <c r="E97" s="1112"/>
      <c r="F97" s="1115"/>
      <c r="G97" s="1115"/>
      <c r="H97" s="1094" t="s">
        <v>60</v>
      </c>
      <c r="I97" s="1094" t="s">
        <v>61</v>
      </c>
      <c r="J97" s="1094" t="s">
        <v>62</v>
      </c>
      <c r="K97" s="1094" t="s">
        <v>63</v>
      </c>
      <c r="L97" s="1094" t="s">
        <v>64</v>
      </c>
      <c r="M97" s="1094" t="s">
        <v>28</v>
      </c>
      <c r="N97" s="1115"/>
      <c r="O97" s="1115"/>
      <c r="P97" s="1115"/>
      <c r="Q97" s="3"/>
      <c r="R97" s="3"/>
      <c r="S97" s="3"/>
      <c r="AY97" s="246"/>
      <c r="AZ97" s="247"/>
      <c r="BA97" s="246"/>
      <c r="BB97" s="247"/>
      <c r="BC97" s="247"/>
    </row>
    <row r="98" spans="1:55" ht="15" customHeight="1" thickBot="1">
      <c r="A98" s="3"/>
      <c r="B98" s="3"/>
      <c r="C98" s="3"/>
      <c r="D98" s="1128"/>
      <c r="E98" s="1113"/>
      <c r="F98" s="1116"/>
      <c r="G98" s="1116"/>
      <c r="H98" s="1095"/>
      <c r="I98" s="1095"/>
      <c r="J98" s="1095"/>
      <c r="K98" s="1095"/>
      <c r="L98" s="1095"/>
      <c r="M98" s="1095"/>
      <c r="N98" s="1116"/>
      <c r="O98" s="1116"/>
      <c r="P98" s="1116"/>
      <c r="Q98" s="3"/>
      <c r="R98" s="3"/>
      <c r="S98" s="3"/>
      <c r="AY98" s="246"/>
      <c r="AZ98" s="247"/>
      <c r="BA98" s="246"/>
      <c r="BB98" s="247"/>
      <c r="BC98" s="247"/>
    </row>
    <row r="99" spans="1:55" ht="24.75" customHeight="1">
      <c r="A99" s="3"/>
      <c r="B99" s="3"/>
      <c r="C99" s="3"/>
      <c r="D99" s="230" t="s">
        <v>87</v>
      </c>
      <c r="E99" s="231"/>
      <c r="F99" s="206"/>
      <c r="G99" s="206"/>
      <c r="H99" s="206"/>
      <c r="I99" s="206"/>
      <c r="J99" s="206"/>
      <c r="K99" s="206"/>
      <c r="L99" s="207">
        <f>SUM(H99:K99)</f>
        <v>0</v>
      </c>
      <c r="M99" s="207">
        <f>IF(F99&lt;&gt;0,L99/F99*100,)</f>
        <v>0</v>
      </c>
      <c r="N99" s="206"/>
      <c r="O99" s="206"/>
      <c r="P99" s="208">
        <f>IF(F99&lt;&gt;0,O99/F99*100,)</f>
        <v>0</v>
      </c>
      <c r="Q99" s="3"/>
      <c r="R99" s="3"/>
      <c r="S99" s="3"/>
      <c r="AY99" s="246"/>
      <c r="AZ99" s="247"/>
      <c r="BA99" s="246"/>
      <c r="BB99" s="247"/>
      <c r="BC99" s="247"/>
    </row>
    <row r="100" spans="1:55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5"/>
      <c r="K100" s="3"/>
      <c r="L100" s="3"/>
      <c r="M100" s="3"/>
      <c r="N100" s="3"/>
      <c r="O100" s="3"/>
      <c r="P100" s="3"/>
      <c r="Q100" s="3"/>
      <c r="R100" s="3"/>
      <c r="S100" s="3"/>
      <c r="AY100" s="246"/>
      <c r="AZ100" s="247"/>
      <c r="BA100" s="246"/>
      <c r="BB100" s="247"/>
      <c r="BC100" s="247"/>
    </row>
    <row r="101" spans="1:55" ht="15.75" customHeight="1" thickBot="1">
      <c r="A101" s="3"/>
      <c r="B101" s="3"/>
      <c r="C101" s="38"/>
      <c r="D101" s="202"/>
      <c r="E101" s="202"/>
      <c r="F101" s="202"/>
      <c r="G101" s="202"/>
      <c r="H101" s="202"/>
      <c r="I101" s="202"/>
      <c r="J101" s="203"/>
      <c r="K101" s="202"/>
      <c r="L101" s="202"/>
      <c r="M101" s="202"/>
      <c r="N101" s="202"/>
      <c r="O101" s="202"/>
      <c r="P101" s="202"/>
      <c r="Q101" s="3"/>
      <c r="R101" s="3"/>
      <c r="S101" s="3"/>
      <c r="AY101" s="246"/>
      <c r="AZ101" s="247"/>
      <c r="BA101" s="246"/>
      <c r="BB101" s="247"/>
      <c r="BC101" s="247"/>
    </row>
    <row r="102" spans="1:55" ht="17.25" customHeight="1" thickBot="1">
      <c r="A102" s="3"/>
      <c r="B102" s="3"/>
      <c r="C102" s="3"/>
      <c r="D102" s="1072" t="s">
        <v>51</v>
      </c>
      <c r="E102" s="1073"/>
      <c r="F102" s="1073"/>
      <c r="G102" s="1073"/>
      <c r="H102" s="1073"/>
      <c r="I102" s="1073"/>
      <c r="J102" s="1073"/>
      <c r="K102" s="1073" t="s">
        <v>2</v>
      </c>
      <c r="L102" s="1073"/>
      <c r="M102" s="1108" t="str">
        <f>Q2</f>
        <v>2018/2019</v>
      </c>
      <c r="N102" s="1108"/>
      <c r="O102" s="1109" t="s">
        <v>4</v>
      </c>
      <c r="P102" s="1110"/>
      <c r="Q102" s="3"/>
      <c r="R102" s="3"/>
      <c r="S102" s="3"/>
      <c r="AY102" s="246"/>
      <c r="AZ102" s="247"/>
      <c r="BA102" s="246"/>
      <c r="BB102" s="247"/>
      <c r="BC102" s="247"/>
    </row>
    <row r="103" spans="1:55" ht="16.5" customHeight="1">
      <c r="A103" s="3"/>
      <c r="B103" s="3"/>
      <c r="C103" s="3"/>
      <c r="D103" s="1096" t="s">
        <v>53</v>
      </c>
      <c r="E103" s="1111" t="s">
        <v>90</v>
      </c>
      <c r="F103" s="1114" t="s">
        <v>55</v>
      </c>
      <c r="G103" s="1114" t="s">
        <v>56</v>
      </c>
      <c r="H103" s="1117" t="s">
        <v>57</v>
      </c>
      <c r="I103" s="1118"/>
      <c r="J103" s="1118"/>
      <c r="K103" s="1118"/>
      <c r="L103" s="1118"/>
      <c r="M103" s="1119"/>
      <c r="N103" s="1114" t="s">
        <v>58</v>
      </c>
      <c r="O103" s="1114" t="s">
        <v>59</v>
      </c>
      <c r="P103" s="1126" t="s">
        <v>28</v>
      </c>
      <c r="Q103" s="3"/>
      <c r="R103" s="3"/>
      <c r="S103" s="3"/>
      <c r="AY103" s="246"/>
      <c r="AZ103" s="247"/>
      <c r="BA103" s="246"/>
      <c r="BB103" s="247"/>
      <c r="BC103" s="247"/>
    </row>
    <row r="104" spans="1:55" ht="16.5" customHeight="1">
      <c r="A104" s="3"/>
      <c r="B104" s="3"/>
      <c r="C104" s="3"/>
      <c r="D104" s="1097"/>
      <c r="E104" s="1112"/>
      <c r="F104" s="1115"/>
      <c r="G104" s="1115"/>
      <c r="H104" s="1094" t="s">
        <v>60</v>
      </c>
      <c r="I104" s="1094" t="s">
        <v>61</v>
      </c>
      <c r="J104" s="1094" t="s">
        <v>62</v>
      </c>
      <c r="K104" s="1094" t="s">
        <v>63</v>
      </c>
      <c r="L104" s="1094" t="s">
        <v>64</v>
      </c>
      <c r="M104" s="1094" t="s">
        <v>28</v>
      </c>
      <c r="N104" s="1115"/>
      <c r="O104" s="1115"/>
      <c r="P104" s="1127"/>
      <c r="Q104" s="3"/>
      <c r="R104" s="3"/>
      <c r="S104" s="3"/>
      <c r="AY104" s="246"/>
      <c r="AZ104" s="247"/>
      <c r="BA104" s="246"/>
      <c r="BB104" s="247"/>
      <c r="BC104" s="247"/>
    </row>
    <row r="105" spans="1:55" ht="15" customHeight="1" thickBot="1">
      <c r="A105" s="3"/>
      <c r="B105" s="3"/>
      <c r="C105" s="3"/>
      <c r="D105" s="1098"/>
      <c r="E105" s="1113"/>
      <c r="F105" s="1116"/>
      <c r="G105" s="1116"/>
      <c r="H105" s="1095"/>
      <c r="I105" s="1095"/>
      <c r="J105" s="1095"/>
      <c r="K105" s="1095"/>
      <c r="L105" s="1095"/>
      <c r="M105" s="1095"/>
      <c r="N105" s="1116"/>
      <c r="O105" s="1116"/>
      <c r="P105" s="1128"/>
      <c r="Q105" s="3"/>
      <c r="R105" s="3"/>
      <c r="S105" s="3"/>
      <c r="AY105" s="246"/>
      <c r="AZ105" s="247"/>
      <c r="BA105" s="246"/>
      <c r="BB105" s="247"/>
      <c r="BC105" s="247"/>
    </row>
    <row r="106" spans="1:55" ht="24.75" customHeight="1">
      <c r="A106" s="3"/>
      <c r="B106" s="3"/>
      <c r="C106" s="3"/>
      <c r="D106" s="230" t="s">
        <v>91</v>
      </c>
      <c r="E106" s="237"/>
      <c r="F106" s="206"/>
      <c r="G106" s="206"/>
      <c r="H106" s="206"/>
      <c r="I106" s="206"/>
      <c r="J106" s="206"/>
      <c r="K106" s="206"/>
      <c r="L106" s="207">
        <f>SUM(H106:K106)</f>
        <v>0</v>
      </c>
      <c r="M106" s="207">
        <f>IF(F106&lt;&gt;0,L106/F106*100,)</f>
        <v>0</v>
      </c>
      <c r="N106" s="206"/>
      <c r="O106" s="206"/>
      <c r="P106" s="208">
        <f>IF(F106&lt;&gt;0,O106/F106*100,)</f>
        <v>0</v>
      </c>
      <c r="Q106" s="3"/>
      <c r="R106" s="3"/>
      <c r="S106" s="3"/>
      <c r="AY106" s="246"/>
      <c r="AZ106" s="247"/>
      <c r="BA106" s="246"/>
      <c r="BB106" s="247"/>
      <c r="BC106" s="247"/>
    </row>
    <row r="107" spans="1:55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274"/>
      <c r="K107" s="3"/>
      <c r="L107" s="3"/>
      <c r="M107" s="3"/>
      <c r="N107" s="3"/>
      <c r="O107" s="3"/>
      <c r="P107" s="3"/>
      <c r="Q107" s="3"/>
      <c r="R107" s="3"/>
      <c r="S107" s="3"/>
      <c r="AY107" s="246"/>
      <c r="AZ107" s="247"/>
      <c r="BA107" s="246"/>
      <c r="BB107" s="247"/>
      <c r="BC107" s="247"/>
    </row>
    <row r="108" spans="51:55" ht="15" customHeight="1">
      <c r="AY108" s="246"/>
      <c r="AZ108" s="247"/>
      <c r="BA108" s="246"/>
      <c r="BB108" s="247"/>
      <c r="BC108" s="247"/>
    </row>
    <row r="109" spans="51:55" ht="15" customHeight="1">
      <c r="AY109" s="246"/>
      <c r="AZ109" s="247"/>
      <c r="BA109" s="246"/>
      <c r="BB109" s="247"/>
      <c r="BC109" s="247"/>
    </row>
    <row r="110" spans="8:55" ht="18.75" thickBot="1">
      <c r="H110" s="3"/>
      <c r="I110" s="993" t="s">
        <v>5</v>
      </c>
      <c r="J110" s="993"/>
      <c r="K110" s="993"/>
      <c r="L110" s="993"/>
      <c r="M110" s="993"/>
      <c r="N110" s="3"/>
      <c r="AW110" s="253"/>
      <c r="AY110" s="246"/>
      <c r="AZ110" s="247"/>
      <c r="BA110" s="246"/>
      <c r="BB110" s="247"/>
      <c r="BC110" s="247"/>
    </row>
    <row r="111" spans="8:55" ht="15">
      <c r="H111" s="3"/>
      <c r="I111" s="994">
        <f>B21</f>
        <v>0</v>
      </c>
      <c r="J111" s="995"/>
      <c r="K111" s="995"/>
      <c r="L111" s="995"/>
      <c r="M111" s="996"/>
      <c r="N111" s="3"/>
      <c r="AW111" s="254"/>
      <c r="AY111" s="246"/>
      <c r="AZ111" s="247"/>
      <c r="BA111" s="246"/>
      <c r="BB111" s="247"/>
      <c r="BC111" s="247"/>
    </row>
    <row r="112" spans="8:55" ht="15" customHeight="1">
      <c r="H112" s="3"/>
      <c r="I112" s="9" t="s">
        <v>15</v>
      </c>
      <c r="J112" s="10" t="s">
        <v>16</v>
      </c>
      <c r="K112" s="10" t="s">
        <v>17</v>
      </c>
      <c r="L112" s="10" t="s">
        <v>18</v>
      </c>
      <c r="M112" s="11" t="s">
        <v>19</v>
      </c>
      <c r="N112" s="3"/>
      <c r="AY112" s="196"/>
      <c r="AZ112" s="255"/>
      <c r="BA112" s="196"/>
      <c r="BB112" s="255"/>
      <c r="BC112" s="255"/>
    </row>
    <row r="113" spans="8:63" ht="24.75" customHeight="1">
      <c r="H113" s="3"/>
      <c r="I113" s="355" t="s">
        <v>23</v>
      </c>
      <c r="J113" s="12">
        <v>1</v>
      </c>
      <c r="K113" s="12"/>
      <c r="L113" s="12"/>
      <c r="M113" s="13"/>
      <c r="N113" s="3"/>
      <c r="AY113" s="256"/>
      <c r="AZ113" s="257"/>
      <c r="BA113" s="256"/>
      <c r="BB113" s="257"/>
      <c r="BC113" s="257"/>
      <c r="BD113" s="249"/>
      <c r="BE113" s="249"/>
      <c r="BF113" s="249"/>
      <c r="BG113" s="249"/>
      <c r="BH113" s="249"/>
      <c r="BI113" s="249"/>
      <c r="BJ113" s="249"/>
      <c r="BK113" s="249"/>
    </row>
    <row r="114" spans="8:55" ht="24.75" customHeight="1">
      <c r="H114" s="3"/>
      <c r="I114" s="355" t="s">
        <v>37</v>
      </c>
      <c r="J114" s="12"/>
      <c r="K114" s="12"/>
      <c r="L114" s="12"/>
      <c r="M114" s="13"/>
      <c r="N114" s="3"/>
      <c r="AY114" s="258"/>
      <c r="AZ114" s="258"/>
      <c r="BA114" s="258"/>
      <c r="BB114" s="258"/>
      <c r="BC114" s="259"/>
    </row>
    <row r="115" spans="8:55" ht="24.75" customHeight="1">
      <c r="H115" s="3"/>
      <c r="I115" s="355" t="s">
        <v>39</v>
      </c>
      <c r="J115" s="12">
        <v>1</v>
      </c>
      <c r="K115" s="12"/>
      <c r="L115" s="12"/>
      <c r="M115" s="13"/>
      <c r="N115" s="3"/>
      <c r="AY115" s="259"/>
      <c r="AZ115" s="260"/>
      <c r="BA115" s="259"/>
      <c r="BB115" s="259"/>
      <c r="BC115" s="259"/>
    </row>
    <row r="116" spans="8:55" ht="24.75" customHeight="1">
      <c r="H116" s="3"/>
      <c r="I116" s="355" t="s">
        <v>41</v>
      </c>
      <c r="J116" s="12">
        <v>33</v>
      </c>
      <c r="K116" s="12">
        <v>1</v>
      </c>
      <c r="L116" s="12"/>
      <c r="M116" s="13"/>
      <c r="N116" s="3"/>
      <c r="AY116" s="246"/>
      <c r="AZ116" s="247"/>
      <c r="BA116" s="246"/>
      <c r="BB116" s="247"/>
      <c r="BC116" s="247"/>
    </row>
    <row r="117" spans="8:55" ht="24.75" customHeight="1">
      <c r="H117" s="3"/>
      <c r="I117" s="355" t="s">
        <v>43</v>
      </c>
      <c r="J117" s="12"/>
      <c r="K117" s="12"/>
      <c r="L117" s="12"/>
      <c r="M117" s="13"/>
      <c r="N117" s="3"/>
      <c r="AY117" s="261"/>
      <c r="AZ117" s="261"/>
      <c r="BA117" s="261"/>
      <c r="BB117" s="261"/>
      <c r="BC117" s="262"/>
    </row>
    <row r="118" spans="8:55" ht="24.75" customHeight="1">
      <c r="H118" s="3"/>
      <c r="I118" s="355" t="s">
        <v>45</v>
      </c>
      <c r="J118" s="12"/>
      <c r="K118" s="12">
        <v>2</v>
      </c>
      <c r="L118" s="12"/>
      <c r="M118" s="13"/>
      <c r="N118" s="3"/>
      <c r="AY118" s="261"/>
      <c r="AZ118" s="247"/>
      <c r="BA118" s="246"/>
      <c r="BB118" s="247"/>
      <c r="BC118" s="247"/>
    </row>
    <row r="119" spans="8:55" ht="24.75" customHeight="1">
      <c r="H119" s="3"/>
      <c r="I119" s="355" t="s">
        <v>47</v>
      </c>
      <c r="J119" s="12"/>
      <c r="K119" s="12"/>
      <c r="L119" s="12"/>
      <c r="M119" s="13"/>
      <c r="N119" s="3"/>
      <c r="AY119" s="261"/>
      <c r="AZ119" s="261"/>
      <c r="BA119" s="261"/>
      <c r="BB119" s="261"/>
      <c r="BC119" s="262"/>
    </row>
    <row r="120" spans="8:55" ht="15.75" customHeight="1" thickBot="1">
      <c r="H120" s="3"/>
      <c r="I120" s="87" t="s">
        <v>48</v>
      </c>
      <c r="J120" s="88">
        <f>SUBTOTAL(109,J113:J119)</f>
        <v>35</v>
      </c>
      <c r="K120" s="88">
        <f>SUBTOTAL(109,K113:K119)</f>
        <v>3</v>
      </c>
      <c r="L120" s="88">
        <f>SUBTOTAL(109,L113:L119)</f>
        <v>0</v>
      </c>
      <c r="M120" s="89">
        <f>SUBTOTAL(109,M113:M119)</f>
        <v>0</v>
      </c>
      <c r="N120" s="3"/>
      <c r="AY120" s="263"/>
      <c r="AZ120" s="264"/>
      <c r="BA120" s="265"/>
      <c r="BB120" s="264"/>
      <c r="BC120" s="264"/>
    </row>
    <row r="121" spans="8:55" ht="18" customHeight="1">
      <c r="H121" s="3"/>
      <c r="I121" s="3"/>
      <c r="J121" s="3"/>
      <c r="K121" s="5"/>
      <c r="L121" s="3"/>
      <c r="M121" s="3"/>
      <c r="N121" s="3"/>
      <c r="AY121" s="259"/>
      <c r="AZ121" s="259"/>
      <c r="BA121" s="259"/>
      <c r="BB121" s="259"/>
      <c r="BC121" s="259"/>
    </row>
    <row r="122" spans="8:55" ht="15.75" customHeight="1">
      <c r="H122" s="3"/>
      <c r="I122" s="3"/>
      <c r="J122" s="3"/>
      <c r="K122" s="5"/>
      <c r="L122" s="3"/>
      <c r="M122" s="3"/>
      <c r="N122" s="3"/>
      <c r="AY122" s="259"/>
      <c r="AZ122" s="259"/>
      <c r="BA122" s="259"/>
      <c r="BB122" s="259"/>
      <c r="BC122" s="259"/>
    </row>
    <row r="123" spans="51:55" ht="13.5" customHeight="1">
      <c r="AY123" s="259"/>
      <c r="AZ123" s="259"/>
      <c r="BA123" s="259"/>
      <c r="BB123" s="259"/>
      <c r="BC123" s="259"/>
    </row>
    <row r="124" spans="51:55" ht="15" customHeight="1">
      <c r="AY124" s="259"/>
      <c r="AZ124" s="259"/>
      <c r="BA124" s="259"/>
      <c r="BB124" s="259"/>
      <c r="BC124" s="259"/>
    </row>
    <row r="125" spans="49:55" ht="15" customHeight="1">
      <c r="AW125" s="266"/>
      <c r="AY125" s="259"/>
      <c r="AZ125" s="259"/>
      <c r="BA125" s="259"/>
      <c r="BB125" s="259"/>
      <c r="BC125" s="259"/>
    </row>
    <row r="126" spans="49:55" ht="15" customHeight="1">
      <c r="AW126" s="266"/>
      <c r="AY126" s="259"/>
      <c r="AZ126" s="259"/>
      <c r="BA126" s="259"/>
      <c r="BB126" s="259"/>
      <c r="BC126" s="259"/>
    </row>
    <row r="127" spans="49:55" ht="15">
      <c r="AW127" s="266"/>
      <c r="AY127" s="259"/>
      <c r="AZ127" s="259"/>
      <c r="BA127" s="259"/>
      <c r="BB127" s="259"/>
      <c r="BC127" s="259"/>
    </row>
    <row r="128" spans="49:55" ht="13.5" customHeight="1">
      <c r="AW128" s="266"/>
      <c r="AY128" s="259"/>
      <c r="AZ128" s="259"/>
      <c r="BA128" s="259"/>
      <c r="BB128" s="259"/>
      <c r="BC128" s="259"/>
    </row>
    <row r="129" spans="49:55" ht="15" customHeight="1">
      <c r="AW129" s="266"/>
      <c r="AY129" s="259"/>
      <c r="AZ129" s="259"/>
      <c r="BA129" s="259"/>
      <c r="BB129" s="259"/>
      <c r="BC129" s="259"/>
    </row>
    <row r="130" spans="49:55" ht="15.75" customHeight="1">
      <c r="AW130" s="266"/>
      <c r="AY130" s="259"/>
      <c r="AZ130" s="259"/>
      <c r="BA130" s="259"/>
      <c r="BB130" s="259"/>
      <c r="BC130" s="259"/>
    </row>
    <row r="131" spans="49:58" ht="15.75" customHeight="1">
      <c r="AW131" s="266"/>
      <c r="AZ131" s="259"/>
      <c r="BA131" s="259"/>
      <c r="BB131" s="259"/>
      <c r="BC131" s="259"/>
      <c r="BD131" s="259"/>
      <c r="BE131" s="259"/>
      <c r="BF131" s="259"/>
    </row>
    <row r="132" spans="49:58" ht="15">
      <c r="AW132" s="266"/>
      <c r="AZ132" s="259"/>
      <c r="BA132" s="259"/>
      <c r="BB132" s="259"/>
      <c r="BC132" s="259"/>
      <c r="BD132" s="259"/>
      <c r="BE132" s="259"/>
      <c r="BF132" s="259"/>
    </row>
    <row r="133" spans="49:58" ht="13.5" customHeight="1">
      <c r="AW133" s="266"/>
      <c r="AZ133" s="259"/>
      <c r="BA133" s="259"/>
      <c r="BB133" s="259"/>
      <c r="BC133" s="259"/>
      <c r="BD133" s="259"/>
      <c r="BE133" s="259"/>
      <c r="BF133" s="259"/>
    </row>
    <row r="134" spans="50:58" ht="15" customHeight="1">
      <c r="AX134" s="38" t="s">
        <v>94</v>
      </c>
      <c r="AZ134" s="259"/>
      <c r="BA134" s="259"/>
      <c r="BB134" s="259"/>
      <c r="BC134" s="259"/>
      <c r="BD134" s="259"/>
      <c r="BE134" s="259"/>
      <c r="BF134" s="259"/>
    </row>
    <row r="135" spans="52:58" ht="15" customHeight="1">
      <c r="AZ135" s="259"/>
      <c r="BA135" s="259"/>
      <c r="BB135" s="259"/>
      <c r="BC135" s="259"/>
      <c r="BD135" s="259"/>
      <c r="BE135" s="259"/>
      <c r="BF135" s="259"/>
    </row>
    <row r="136" spans="52:58" ht="15" customHeight="1">
      <c r="AZ136" s="259"/>
      <c r="BA136" s="259"/>
      <c r="BB136" s="259"/>
      <c r="BC136" s="259"/>
      <c r="BD136" s="259"/>
      <c r="BE136" s="259"/>
      <c r="BF136" s="259"/>
    </row>
    <row r="137" spans="52:58" ht="15">
      <c r="AZ137" s="259"/>
      <c r="BA137" s="259"/>
      <c r="BB137" s="259"/>
      <c r="BC137" s="259"/>
      <c r="BD137" s="259"/>
      <c r="BE137" s="259"/>
      <c r="BF137" s="259"/>
    </row>
    <row r="138" spans="52:58" ht="13.5" customHeight="1">
      <c r="AZ138" s="259"/>
      <c r="BA138" s="259"/>
      <c r="BB138" s="259"/>
      <c r="BC138" s="259"/>
      <c r="BD138" s="259"/>
      <c r="BE138" s="259"/>
      <c r="BF138" s="259"/>
    </row>
    <row r="139" spans="52:58" ht="15" customHeight="1">
      <c r="AZ139" s="259"/>
      <c r="BA139" s="259"/>
      <c r="BB139" s="259"/>
      <c r="BC139" s="259"/>
      <c r="BD139" s="259"/>
      <c r="BE139" s="259"/>
      <c r="BF139" s="259"/>
    </row>
    <row r="140" spans="52:58" ht="15" customHeight="1">
      <c r="AZ140" s="259"/>
      <c r="BA140" s="259"/>
      <c r="BB140" s="259"/>
      <c r="BC140" s="259"/>
      <c r="BD140" s="259"/>
      <c r="BE140" s="259"/>
      <c r="BF140" s="259"/>
    </row>
    <row r="141" spans="52:58" ht="15.75" customHeight="1">
      <c r="AZ141" s="259"/>
      <c r="BA141" s="259"/>
      <c r="BB141" s="259"/>
      <c r="BC141" s="259"/>
      <c r="BD141" s="259"/>
      <c r="BE141" s="259"/>
      <c r="BF141" s="259"/>
    </row>
    <row r="142" spans="52:58" ht="15.75" customHeight="1">
      <c r="AZ142" s="259"/>
      <c r="BA142" s="259"/>
      <c r="BB142" s="259"/>
      <c r="BC142" s="259"/>
      <c r="BD142" s="259"/>
      <c r="BE142" s="259"/>
      <c r="BF142" s="259"/>
    </row>
    <row r="143" spans="52:58" ht="13.5" customHeight="1">
      <c r="AZ143" s="259"/>
      <c r="BA143" s="259"/>
      <c r="BB143" s="259"/>
      <c r="BC143" s="259"/>
      <c r="BD143" s="259"/>
      <c r="BE143" s="259"/>
      <c r="BF143" s="259"/>
    </row>
    <row r="144" spans="52:58" ht="15" customHeight="1">
      <c r="AZ144" s="259"/>
      <c r="BA144" s="259"/>
      <c r="BB144" s="259"/>
      <c r="BC144" s="259"/>
      <c r="BD144" s="259"/>
      <c r="BE144" s="259"/>
      <c r="BF144" s="259"/>
    </row>
    <row r="145" spans="50:58" ht="15" customHeight="1">
      <c r="AX145" s="38" t="s">
        <v>94</v>
      </c>
      <c r="AZ145" s="259"/>
      <c r="BA145" s="259"/>
      <c r="BB145" s="259"/>
      <c r="BC145" s="259"/>
      <c r="BD145" s="259"/>
      <c r="BE145" s="259"/>
      <c r="BF145" s="259"/>
    </row>
    <row r="146" spans="52:58" ht="15" customHeight="1">
      <c r="AZ146" s="259"/>
      <c r="BA146" s="259"/>
      <c r="BB146" s="259"/>
      <c r="BC146" s="259"/>
      <c r="BD146" s="259"/>
      <c r="BE146" s="259"/>
      <c r="BF146" s="259"/>
    </row>
    <row r="147" spans="52:58" ht="15.75" customHeight="1">
      <c r="AZ147" s="259"/>
      <c r="BA147" s="259"/>
      <c r="BB147" s="259"/>
      <c r="BC147" s="259"/>
      <c r="BD147" s="259"/>
      <c r="BE147" s="259"/>
      <c r="BF147" s="259"/>
    </row>
    <row r="148" spans="52:58" ht="15" customHeight="1">
      <c r="AZ148" s="259"/>
      <c r="BA148" s="259"/>
      <c r="BB148" s="259"/>
      <c r="BC148" s="259"/>
      <c r="BD148" s="259"/>
      <c r="BE148" s="259"/>
      <c r="BF148" s="259"/>
    </row>
    <row r="150" ht="15">
      <c r="AW150" s="267"/>
    </row>
    <row r="151" ht="15" customHeight="1">
      <c r="AW151" s="267"/>
    </row>
    <row r="152" ht="15.75" customHeight="1">
      <c r="AW152" s="268"/>
    </row>
    <row r="153" ht="15" customHeight="1">
      <c r="AW153" s="246"/>
    </row>
    <row r="154" ht="15">
      <c r="AW154" s="246"/>
    </row>
    <row r="155" ht="15" customHeight="1">
      <c r="AW155" s="246"/>
    </row>
    <row r="156" ht="15" customHeight="1">
      <c r="AW156" s="246"/>
    </row>
    <row r="157" ht="15" customHeight="1">
      <c r="AW157" s="246"/>
    </row>
    <row r="158" ht="15" customHeight="1">
      <c r="AW158" s="248"/>
    </row>
    <row r="159" ht="15" customHeight="1">
      <c r="AW159" s="246"/>
    </row>
    <row r="160" ht="15.75" customHeight="1">
      <c r="AW160" s="246"/>
    </row>
    <row r="161" ht="15" customHeight="1">
      <c r="AW161" s="246"/>
    </row>
    <row r="162" ht="15" customHeight="1">
      <c r="AW162" s="246"/>
    </row>
    <row r="163" ht="15" customHeight="1">
      <c r="AW163" s="246"/>
    </row>
    <row r="164" ht="15">
      <c r="AW164" s="246"/>
    </row>
    <row r="165" ht="15" customHeight="1">
      <c r="AW165" s="246"/>
    </row>
    <row r="166" ht="15.75" customHeight="1">
      <c r="AW166" s="246"/>
    </row>
    <row r="167" ht="15">
      <c r="AW167" s="246"/>
    </row>
    <row r="168" spans="27:49" ht="15">
      <c r="AA168" s="5"/>
      <c r="AW168" s="248"/>
    </row>
    <row r="169" spans="27:49" ht="15">
      <c r="AA169" s="5"/>
      <c r="AW169" s="246"/>
    </row>
    <row r="170" ht="15" customHeight="1">
      <c r="AW170" s="246"/>
    </row>
    <row r="171" ht="15.75" customHeight="1">
      <c r="AW171" s="246"/>
    </row>
    <row r="172" ht="15">
      <c r="AW172" s="246"/>
    </row>
    <row r="173" ht="15">
      <c r="AW173" s="246"/>
    </row>
    <row r="174" ht="15">
      <c r="AW174" s="250"/>
    </row>
    <row r="175" ht="15.75" customHeight="1">
      <c r="AW175" s="250"/>
    </row>
    <row r="176" ht="15.75" customHeight="1">
      <c r="AW176" s="252"/>
    </row>
    <row r="177" ht="15">
      <c r="AW177" s="252"/>
    </row>
    <row r="178" ht="15">
      <c r="AW178" s="252"/>
    </row>
    <row r="179" ht="15">
      <c r="AW179" s="246"/>
    </row>
    <row r="180" ht="15">
      <c r="AW180" s="246"/>
    </row>
    <row r="181" ht="15" customHeight="1">
      <c r="AW181" s="246"/>
    </row>
    <row r="182" ht="15" customHeight="1">
      <c r="AW182" s="246"/>
    </row>
    <row r="183" ht="15" customHeight="1">
      <c r="AW183" s="246"/>
    </row>
    <row r="184" ht="15">
      <c r="AW184" s="246"/>
    </row>
    <row r="185" ht="15">
      <c r="AW185" s="246"/>
    </row>
    <row r="186" ht="15">
      <c r="AW186" s="246"/>
    </row>
    <row r="187" ht="15">
      <c r="AW187" s="246"/>
    </row>
    <row r="188" ht="15">
      <c r="AW188" s="246"/>
    </row>
    <row r="189" ht="12.75" customHeight="1">
      <c r="AW189" s="246"/>
    </row>
    <row r="190" ht="12.75" customHeight="1">
      <c r="AW190" s="246"/>
    </row>
    <row r="191" ht="13.5" customHeight="1">
      <c r="AW191" s="246"/>
    </row>
    <row r="192" ht="15" customHeight="1">
      <c r="AW192" s="246"/>
    </row>
    <row r="193" ht="15" customHeight="1">
      <c r="AW193" s="246"/>
    </row>
    <row r="194" ht="15" customHeight="1">
      <c r="AW194" s="246"/>
    </row>
    <row r="195" ht="15.75" customHeight="1">
      <c r="AW195" s="196"/>
    </row>
    <row r="196" ht="13.5" customHeight="1">
      <c r="AW196" s="269"/>
    </row>
    <row r="197" ht="15" customHeight="1">
      <c r="AW197" s="258"/>
    </row>
    <row r="198" spans="49:50" ht="15" customHeight="1">
      <c r="AW198" s="259"/>
      <c r="AX198" s="270"/>
    </row>
    <row r="199" spans="49:50" ht="15" customHeight="1">
      <c r="AW199" s="246"/>
      <c r="AX199" s="270"/>
    </row>
    <row r="200" spans="49:50" ht="15">
      <c r="AW200" s="261"/>
      <c r="AX200" s="268"/>
    </row>
    <row r="201" spans="49:50" ht="13.5" customHeight="1">
      <c r="AW201" s="246"/>
      <c r="AX201" s="247"/>
    </row>
    <row r="202" spans="49:50" ht="15">
      <c r="AW202" s="261"/>
      <c r="AX202" s="247"/>
    </row>
    <row r="203" spans="49:50" ht="15">
      <c r="AW203" s="263"/>
      <c r="AX203" s="247"/>
    </row>
    <row r="204" spans="49:50" ht="15">
      <c r="AW204" s="259"/>
      <c r="AX204" s="247"/>
    </row>
    <row r="205" spans="49:50" ht="15">
      <c r="AW205" s="259"/>
      <c r="AX205" s="247"/>
    </row>
    <row r="206" spans="49:50" ht="13.5" customHeight="1">
      <c r="AW206" s="259"/>
      <c r="AX206" s="247"/>
    </row>
    <row r="207" spans="49:50" ht="15" customHeight="1">
      <c r="AW207" s="259"/>
      <c r="AX207" s="247"/>
    </row>
    <row r="208" spans="49:50" ht="15" customHeight="1">
      <c r="AW208" s="259"/>
      <c r="AX208" s="247"/>
    </row>
    <row r="209" spans="49:50" ht="15" customHeight="1">
      <c r="AW209" s="259"/>
      <c r="AX209" s="247"/>
    </row>
    <row r="210" spans="49:50" ht="15">
      <c r="AW210" s="259"/>
      <c r="AX210" s="247"/>
    </row>
    <row r="211" spans="49:50" ht="13.5" customHeight="1">
      <c r="AW211" s="259"/>
      <c r="AX211" s="247"/>
    </row>
    <row r="212" spans="49:50" ht="15" customHeight="1">
      <c r="AW212" s="259"/>
      <c r="AX212" s="247"/>
    </row>
    <row r="213" spans="49:50" ht="15" customHeight="1">
      <c r="AW213" s="259"/>
      <c r="AX213" s="247"/>
    </row>
    <row r="214" ht="15" customHeight="1">
      <c r="AX214" s="247"/>
    </row>
    <row r="215" ht="15">
      <c r="AX215" s="247"/>
    </row>
    <row r="216" ht="13.5" customHeight="1">
      <c r="AX216" s="247"/>
    </row>
    <row r="217" ht="15" customHeight="1">
      <c r="AX217" s="247"/>
    </row>
    <row r="218" ht="15" customHeight="1">
      <c r="AX218" s="247"/>
    </row>
    <row r="219" ht="15" customHeight="1">
      <c r="AX219" s="247"/>
    </row>
    <row r="220" ht="15">
      <c r="AX220" s="247"/>
    </row>
    <row r="221" ht="13.5" customHeight="1">
      <c r="AX221" s="247"/>
    </row>
    <row r="222" ht="15" customHeight="1">
      <c r="AX222" s="247"/>
    </row>
    <row r="223" ht="15" customHeight="1">
      <c r="AX223" s="247"/>
    </row>
    <row r="224" ht="15" customHeight="1">
      <c r="AX224" s="247"/>
    </row>
    <row r="225" ht="15">
      <c r="AX225" s="90"/>
    </row>
    <row r="226" ht="15">
      <c r="AX226" s="90"/>
    </row>
    <row r="227" ht="15.75" customHeight="1"/>
    <row r="230" ht="12.75" customHeight="1"/>
    <row r="231" ht="12.75" customHeight="1"/>
    <row r="232" ht="13.5" customHeight="1"/>
    <row r="233" ht="15" customHeight="1"/>
    <row r="234" ht="15" customHeight="1"/>
    <row r="235" ht="15" customHeight="1"/>
    <row r="238" ht="15" customHeight="1"/>
    <row r="239" ht="15" customHeight="1"/>
    <row r="240" ht="18" customHeight="1">
      <c r="AX240" s="38" t="s">
        <v>94</v>
      </c>
    </row>
    <row r="243" ht="15" customHeight="1"/>
    <row r="244" ht="15" customHeight="1"/>
    <row r="245" ht="15" customHeight="1"/>
    <row r="257" ht="18">
      <c r="AX257" s="38" t="s">
        <v>94</v>
      </c>
    </row>
    <row r="264" ht="12.75" customHeight="1"/>
    <row r="266" ht="12.75" customHeight="1"/>
    <row r="272" ht="12" customHeight="1"/>
    <row r="282" ht="18">
      <c r="AX282" s="38" t="s">
        <v>94</v>
      </c>
    </row>
    <row r="295" ht="12.75" customHeight="1"/>
    <row r="296" ht="12.75" customHeight="1"/>
    <row r="297" ht="13.5" customHeight="1"/>
    <row r="302" ht="18">
      <c r="AX302" s="38" t="s">
        <v>94</v>
      </c>
    </row>
    <row r="305" ht="12.75" customHeight="1"/>
    <row r="308" ht="15" customHeight="1"/>
    <row r="309" ht="15">
      <c r="AX309" s="90"/>
    </row>
    <row r="310" ht="15">
      <c r="AX310" s="90"/>
    </row>
    <row r="311" ht="15">
      <c r="AX311" s="90"/>
    </row>
    <row r="312" ht="15" customHeight="1">
      <c r="AX312" s="90"/>
    </row>
    <row r="313" ht="15">
      <c r="AX313" s="90"/>
    </row>
    <row r="314" ht="15">
      <c r="AX314" s="90"/>
    </row>
    <row r="315" ht="18">
      <c r="AX315" s="38" t="s">
        <v>94</v>
      </c>
    </row>
    <row r="317" ht="15" customHeight="1"/>
    <row r="321" ht="18">
      <c r="AX321" s="38" t="s">
        <v>94</v>
      </c>
    </row>
    <row r="322" ht="15.75" customHeight="1"/>
    <row r="324" ht="15" customHeight="1"/>
    <row r="328" ht="15" customHeight="1"/>
    <row r="342" ht="12.75" customHeight="1"/>
    <row r="377" spans="1:161" s="90" customFormat="1" ht="1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5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</row>
    <row r="378" spans="1:161" s="90" customFormat="1" ht="1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5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</row>
    <row r="379" spans="1:161" s="90" customFormat="1" ht="1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5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</row>
    <row r="380" spans="1:161" s="90" customFormat="1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5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</row>
    <row r="381" spans="1:161" s="90" customFormat="1" ht="1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5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</row>
    <row r="382" spans="1:161" s="90" customFormat="1" ht="1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5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</row>
    <row r="387" ht="15" customHeight="1"/>
    <row r="390" ht="18">
      <c r="AX390" s="253"/>
    </row>
    <row r="391" ht="15">
      <c r="AX391" s="254"/>
    </row>
    <row r="395" ht="15" customHeight="1"/>
    <row r="405" ht="15">
      <c r="AX405" s="266"/>
    </row>
    <row r="406" ht="15">
      <c r="AX406" s="266"/>
    </row>
    <row r="407" ht="15">
      <c r="AX407" s="266"/>
    </row>
    <row r="408" ht="15">
      <c r="AX408" s="266"/>
    </row>
    <row r="409" ht="15">
      <c r="AX409" s="266"/>
    </row>
    <row r="410" ht="15">
      <c r="AX410" s="266"/>
    </row>
    <row r="411" ht="15">
      <c r="AX411" s="266"/>
    </row>
    <row r="412" ht="15">
      <c r="AX412" s="266"/>
    </row>
    <row r="413" ht="15">
      <c r="AX413" s="266"/>
    </row>
    <row r="416" ht="12.75" customHeight="1"/>
    <row r="417" ht="12.75" customHeight="1"/>
    <row r="418" ht="13.5" customHeight="1"/>
    <row r="420" ht="12.75" customHeight="1"/>
    <row r="424" ht="15" customHeight="1"/>
    <row r="430" ht="16.5" customHeight="1">
      <c r="AX430" s="267"/>
    </row>
    <row r="431" ht="15.75" customHeight="1">
      <c r="AX431" s="267"/>
    </row>
    <row r="432" ht="15" customHeight="1">
      <c r="AX432" s="268"/>
    </row>
    <row r="433" ht="15">
      <c r="AX433" s="246"/>
    </row>
    <row r="434" ht="15">
      <c r="AX434" s="247"/>
    </row>
    <row r="435" ht="15">
      <c r="AX435" s="247"/>
    </row>
    <row r="436" ht="15">
      <c r="AX436" s="247"/>
    </row>
    <row r="437" ht="15">
      <c r="AX437" s="247"/>
    </row>
    <row r="438" ht="15">
      <c r="AX438" s="247"/>
    </row>
    <row r="439" ht="15">
      <c r="AX439" s="247"/>
    </row>
    <row r="440" ht="15">
      <c r="AX440" s="247"/>
    </row>
    <row r="441" ht="15">
      <c r="AX441" s="247"/>
    </row>
    <row r="442" ht="15">
      <c r="AX442" s="247"/>
    </row>
    <row r="443" ht="15">
      <c r="AX443" s="246"/>
    </row>
    <row r="444" ht="15">
      <c r="AX444" s="271"/>
    </row>
    <row r="445" ht="15">
      <c r="AX445" s="246"/>
    </row>
    <row r="446" ht="15">
      <c r="AX446" s="247"/>
    </row>
    <row r="447" ht="15">
      <c r="AX447" s="247"/>
    </row>
    <row r="448" ht="15">
      <c r="AX448" s="247"/>
    </row>
    <row r="449" ht="15">
      <c r="AX449" s="247"/>
    </row>
    <row r="450" ht="15">
      <c r="AX450" s="247"/>
    </row>
    <row r="451" ht="15">
      <c r="AX451" s="247"/>
    </row>
    <row r="452" ht="15">
      <c r="AX452" s="247"/>
    </row>
    <row r="453" ht="15">
      <c r="AX453" s="247"/>
    </row>
    <row r="454" ht="15">
      <c r="AX454" s="250"/>
    </row>
    <row r="455" ht="15">
      <c r="AX455" s="250"/>
    </row>
    <row r="456" ht="15">
      <c r="AX456" s="252"/>
    </row>
    <row r="457" ht="15">
      <c r="AX457" s="252"/>
    </row>
    <row r="458" ht="15">
      <c r="AX458" s="252"/>
    </row>
    <row r="459" ht="15">
      <c r="AX459" s="246"/>
    </row>
    <row r="460" ht="15">
      <c r="AX460" s="246"/>
    </row>
    <row r="461" ht="12.75" customHeight="1">
      <c r="AX461" s="247"/>
    </row>
    <row r="462" ht="15">
      <c r="AX462" s="247"/>
    </row>
    <row r="463" ht="15">
      <c r="AX463" s="247"/>
    </row>
    <row r="464" ht="15" customHeight="1">
      <c r="AX464" s="247"/>
    </row>
    <row r="465" ht="15">
      <c r="AX465" s="247"/>
    </row>
    <row r="466" ht="15" customHeight="1">
      <c r="AX466" s="247"/>
    </row>
    <row r="467" ht="15">
      <c r="AX467" s="247"/>
    </row>
    <row r="468" ht="15">
      <c r="AX468" s="248"/>
    </row>
    <row r="469" ht="15">
      <c r="AX469" s="247"/>
    </row>
    <row r="470" ht="15">
      <c r="AX470" s="247"/>
    </row>
    <row r="471" ht="15" customHeight="1">
      <c r="AX471" s="247"/>
    </row>
    <row r="472" ht="15">
      <c r="AX472" s="247"/>
    </row>
    <row r="473" spans="1:161" s="266" customFormat="1" ht="1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5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247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</row>
    <row r="474" spans="1:161" s="266" customFormat="1" ht="1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5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248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</row>
    <row r="475" spans="1:161" s="266" customFormat="1" ht="1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5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255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</row>
    <row r="476" spans="1:161" s="266" customFormat="1" ht="1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5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257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</row>
    <row r="477" spans="1:161" s="266" customFormat="1" ht="1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5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258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</row>
    <row r="478" spans="1:161" s="266" customFormat="1" ht="1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5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259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</row>
    <row r="479" spans="1:161" s="266" customFormat="1" ht="1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5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246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</row>
    <row r="480" spans="1:161" s="266" customFormat="1" ht="1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5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261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</row>
    <row r="481" spans="1:161" s="266" customFormat="1" ht="1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5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246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</row>
    <row r="482" ht="15">
      <c r="AX482" s="261"/>
    </row>
    <row r="483" ht="15">
      <c r="AX483" s="272"/>
    </row>
    <row r="484" ht="15">
      <c r="AX484" s="259"/>
    </row>
    <row r="485" ht="15">
      <c r="AX485" s="259"/>
    </row>
    <row r="486" ht="15">
      <c r="AX486" s="259"/>
    </row>
    <row r="487" ht="15">
      <c r="AX487" s="259"/>
    </row>
    <row r="488" ht="15">
      <c r="AX488" s="259"/>
    </row>
    <row r="489" ht="15">
      <c r="AX489" s="259"/>
    </row>
    <row r="490" ht="15">
      <c r="AX490" s="259"/>
    </row>
    <row r="491" ht="15">
      <c r="AX491" s="259"/>
    </row>
    <row r="492" ht="15">
      <c r="AX492" s="259"/>
    </row>
    <row r="493" ht="15">
      <c r="AX493" s="259"/>
    </row>
    <row r="494" ht="12.75" customHeight="1"/>
    <row r="498" spans="1:161" s="229" customFormat="1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5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</row>
    <row r="499" spans="1:161" s="229" customFormat="1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5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</row>
    <row r="500" spans="1:161" s="229" customFormat="1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5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</row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5.75" customHeight="1"/>
    <row r="525" ht="15.75" customHeight="1"/>
    <row r="526" ht="15.75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spans="1:161" s="249" customFormat="1" ht="18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5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</row>
    <row r="554" ht="16.5" customHeight="1"/>
    <row r="555" ht="12.75" customHeight="1"/>
    <row r="556" ht="12.75" customHeight="1"/>
    <row r="557" ht="12.75" customHeight="1"/>
    <row r="558" ht="14.25" customHeight="1"/>
    <row r="559" ht="14.25" customHeight="1"/>
    <row r="560" ht="31.5" customHeight="1"/>
    <row r="561" ht="32.25" customHeight="1"/>
    <row r="564" ht="16.5" customHeight="1"/>
    <row r="565" ht="16.5" customHeight="1"/>
    <row r="566" ht="15" customHeight="1"/>
    <row r="567" ht="15" customHeight="1"/>
    <row r="568" ht="15" customHeight="1"/>
    <row r="569" ht="15" customHeight="1"/>
    <row r="571" ht="15" customHeight="1"/>
    <row r="572" ht="15" customHeight="1"/>
    <row r="573" ht="14.25" customHeight="1"/>
    <row r="574" ht="15" customHeight="1"/>
    <row r="575" ht="15" customHeight="1"/>
    <row r="577" ht="15" customHeight="1"/>
    <row r="578" ht="15" customHeight="1"/>
    <row r="580" ht="15" customHeight="1"/>
    <row r="607" ht="14.25" customHeight="1"/>
    <row r="609" ht="13.5" customHeight="1"/>
  </sheetData>
  <sheetProtection password="C078" sheet="1" selectLockedCells="1"/>
  <mergeCells count="223">
    <mergeCell ref="K65:K67"/>
    <mergeCell ref="S65:S67"/>
    <mergeCell ref="T65:T67"/>
    <mergeCell ref="U65:U67"/>
    <mergeCell ref="L65:L67"/>
    <mergeCell ref="M65:M67"/>
    <mergeCell ref="N65:N67"/>
    <mergeCell ref="O65:O67"/>
    <mergeCell ref="P65:P67"/>
    <mergeCell ref="Q65:Q67"/>
    <mergeCell ref="B65:C67"/>
    <mergeCell ref="D65:D67"/>
    <mergeCell ref="E65:E67"/>
    <mergeCell ref="F65:F67"/>
    <mergeCell ref="G65:G67"/>
    <mergeCell ref="H65:H67"/>
    <mergeCell ref="I65:I67"/>
    <mergeCell ref="J65:J67"/>
    <mergeCell ref="N103:N105"/>
    <mergeCell ref="P52:P54"/>
    <mergeCell ref="Q52:Q54"/>
    <mergeCell ref="R52:R54"/>
    <mergeCell ref="H104:H105"/>
    <mergeCell ref="I104:I105"/>
    <mergeCell ref="J104:J105"/>
    <mergeCell ref="K104:K105"/>
    <mergeCell ref="R65:R67"/>
    <mergeCell ref="L104:L105"/>
    <mergeCell ref="T51:U51"/>
    <mergeCell ref="O38:Q38"/>
    <mergeCell ref="R38:S38"/>
    <mergeCell ref="O103:O105"/>
    <mergeCell ref="P103:P105"/>
    <mergeCell ref="O63:Q63"/>
    <mergeCell ref="R63:S63"/>
    <mergeCell ref="R51:S51"/>
    <mergeCell ref="P89:P91"/>
    <mergeCell ref="T63:U63"/>
    <mergeCell ref="M104:M105"/>
    <mergeCell ref="K102:L102"/>
    <mergeCell ref="B63:J63"/>
    <mergeCell ref="K63:N63"/>
    <mergeCell ref="D103:D105"/>
    <mergeCell ref="E103:E105"/>
    <mergeCell ref="F103:F105"/>
    <mergeCell ref="G103:G105"/>
    <mergeCell ref="H103:M103"/>
    <mergeCell ref="D102:J102"/>
    <mergeCell ref="T52:T54"/>
    <mergeCell ref="U52:U54"/>
    <mergeCell ref="J52:J54"/>
    <mergeCell ref="K52:K54"/>
    <mergeCell ref="L52:L54"/>
    <mergeCell ref="M52:M54"/>
    <mergeCell ref="N52:N54"/>
    <mergeCell ref="O52:O54"/>
    <mergeCell ref="S52:S54"/>
    <mergeCell ref="K95:L95"/>
    <mergeCell ref="I52:I54"/>
    <mergeCell ref="B51:J51"/>
    <mergeCell ref="K51:N51"/>
    <mergeCell ref="O51:Q51"/>
    <mergeCell ref="H40:H42"/>
    <mergeCell ref="I40:I42"/>
    <mergeCell ref="J40:J42"/>
    <mergeCell ref="M95:N95"/>
    <mergeCell ref="O95:P95"/>
    <mergeCell ref="M102:N102"/>
    <mergeCell ref="O102:P102"/>
    <mergeCell ref="B52:C54"/>
    <mergeCell ref="D52:D54"/>
    <mergeCell ref="E52:E54"/>
    <mergeCell ref="F52:F54"/>
    <mergeCell ref="G52:G54"/>
    <mergeCell ref="P96:P98"/>
    <mergeCell ref="H96:M96"/>
    <mergeCell ref="N96:N98"/>
    <mergeCell ref="O96:O98"/>
    <mergeCell ref="H97:H98"/>
    <mergeCell ref="I97:I98"/>
    <mergeCell ref="J97:J98"/>
    <mergeCell ref="K97:K98"/>
    <mergeCell ref="L97:L98"/>
    <mergeCell ref="M97:M98"/>
    <mergeCell ref="D96:D98"/>
    <mergeCell ref="S40:S42"/>
    <mergeCell ref="T40:T42"/>
    <mergeCell ref="U40:U42"/>
    <mergeCell ref="B38:J38"/>
    <mergeCell ref="D95:J95"/>
    <mergeCell ref="M40:M42"/>
    <mergeCell ref="E96:E98"/>
    <mergeCell ref="F96:F98"/>
    <mergeCell ref="G96:G98"/>
    <mergeCell ref="N40:N42"/>
    <mergeCell ref="O40:O42"/>
    <mergeCell ref="P40:P42"/>
    <mergeCell ref="Q40:Q42"/>
    <mergeCell ref="R40:R42"/>
    <mergeCell ref="G40:G42"/>
    <mergeCell ref="L40:L42"/>
    <mergeCell ref="K40:K42"/>
    <mergeCell ref="E89:E91"/>
    <mergeCell ref="F89:F91"/>
    <mergeCell ref="G89:G91"/>
    <mergeCell ref="H89:M89"/>
    <mergeCell ref="N89:N91"/>
    <mergeCell ref="O89:O91"/>
    <mergeCell ref="H90:H91"/>
    <mergeCell ref="I90:I91"/>
    <mergeCell ref="J90:J91"/>
    <mergeCell ref="K90:K91"/>
    <mergeCell ref="L90:L91"/>
    <mergeCell ref="M90:M91"/>
    <mergeCell ref="T38:U38"/>
    <mergeCell ref="D89:D91"/>
    <mergeCell ref="B40:C42"/>
    <mergeCell ref="D40:D42"/>
    <mergeCell ref="E40:E42"/>
    <mergeCell ref="F40:F42"/>
    <mergeCell ref="M88:N88"/>
    <mergeCell ref="O88:P88"/>
    <mergeCell ref="W28:X29"/>
    <mergeCell ref="Y28:Y30"/>
    <mergeCell ref="H29:I29"/>
    <mergeCell ref="J29:N29"/>
    <mergeCell ref="O29:T29"/>
    <mergeCell ref="U29:V29"/>
    <mergeCell ref="A31:A33"/>
    <mergeCell ref="B31:B33"/>
    <mergeCell ref="D88:J88"/>
    <mergeCell ref="K88:L88"/>
    <mergeCell ref="A28:A30"/>
    <mergeCell ref="B28:B30"/>
    <mergeCell ref="C28:C30"/>
    <mergeCell ref="D28:D30"/>
    <mergeCell ref="K38:N38"/>
    <mergeCell ref="H52:H54"/>
    <mergeCell ref="A21:A24"/>
    <mergeCell ref="B21:B24"/>
    <mergeCell ref="A27:I27"/>
    <mergeCell ref="J27:M27"/>
    <mergeCell ref="N27:P27"/>
    <mergeCell ref="Q27:R27"/>
    <mergeCell ref="S27:T27"/>
    <mergeCell ref="W18:X19"/>
    <mergeCell ref="E28:G29"/>
    <mergeCell ref="H28:N28"/>
    <mergeCell ref="O28:V28"/>
    <mergeCell ref="A18:A20"/>
    <mergeCell ref="B18:B20"/>
    <mergeCell ref="C18:C20"/>
    <mergeCell ref="D18:D20"/>
    <mergeCell ref="E18:G19"/>
    <mergeCell ref="H18:N18"/>
    <mergeCell ref="O18:V18"/>
    <mergeCell ref="Y18:Y20"/>
    <mergeCell ref="H19:I19"/>
    <mergeCell ref="J19:N19"/>
    <mergeCell ref="O19:T19"/>
    <mergeCell ref="U19:V19"/>
    <mergeCell ref="A4:A6"/>
    <mergeCell ref="B4:B6"/>
    <mergeCell ref="C4:C6"/>
    <mergeCell ref="D4:D6"/>
    <mergeCell ref="E4:G5"/>
    <mergeCell ref="H4:N4"/>
    <mergeCell ref="O4:V4"/>
    <mergeCell ref="W4:X5"/>
    <mergeCell ref="Y4:Y6"/>
    <mergeCell ref="H5:I5"/>
    <mergeCell ref="J5:N5"/>
    <mergeCell ref="O5:T5"/>
    <mergeCell ref="U5:V5"/>
    <mergeCell ref="B7:B10"/>
    <mergeCell ref="BC13:BC15"/>
    <mergeCell ref="A16:I16"/>
    <mergeCell ref="J16:M16"/>
    <mergeCell ref="N16:P16"/>
    <mergeCell ref="Q16:R16"/>
    <mergeCell ref="S16:T16"/>
    <mergeCell ref="I110:M110"/>
    <mergeCell ref="I111:M111"/>
    <mergeCell ref="BB1:BB3"/>
    <mergeCell ref="BC1:BC3"/>
    <mergeCell ref="A2:I2"/>
    <mergeCell ref="J2:M2"/>
    <mergeCell ref="N2:P2"/>
    <mergeCell ref="Q2:R2"/>
    <mergeCell ref="S2:T2"/>
    <mergeCell ref="A7:A10"/>
    <mergeCell ref="B71:C71"/>
    <mergeCell ref="B74:J74"/>
    <mergeCell ref="K74:N74"/>
    <mergeCell ref="O74:Q74"/>
    <mergeCell ref="R74:S74"/>
    <mergeCell ref="T74:U74"/>
    <mergeCell ref="B76:C78"/>
    <mergeCell ref="D76:D78"/>
    <mergeCell ref="E76:E78"/>
    <mergeCell ref="F76:F78"/>
    <mergeCell ref="G76:G78"/>
    <mergeCell ref="H76:H78"/>
    <mergeCell ref="Q76:Q78"/>
    <mergeCell ref="R76:R78"/>
    <mergeCell ref="S76:S78"/>
    <mergeCell ref="T76:T78"/>
    <mergeCell ref="I76:I78"/>
    <mergeCell ref="J76:J78"/>
    <mergeCell ref="K76:K78"/>
    <mergeCell ref="L76:L78"/>
    <mergeCell ref="M76:M78"/>
    <mergeCell ref="N76:N78"/>
    <mergeCell ref="U76:U78"/>
    <mergeCell ref="B79:C82"/>
    <mergeCell ref="B83:C83"/>
    <mergeCell ref="B68:C70"/>
    <mergeCell ref="B55:C58"/>
    <mergeCell ref="B43:C46"/>
    <mergeCell ref="B47:C47"/>
    <mergeCell ref="B59:C59"/>
    <mergeCell ref="O76:O78"/>
    <mergeCell ref="P76:P78"/>
  </mergeCells>
  <dataValidations count="2">
    <dataValidation type="list" allowBlank="1" showInputMessage="1" showErrorMessage="1" promptTitle="školska godina" prompt="Izaberi školsku godinu" sqref="M102:N102 R63:S63 M88:N88 R51:S51 M95:N95 R38:S38">
      <formula1>ObrazacUspjeh_Izostanci!#REF!</formula1>
    </dataValidation>
    <dataValidation allowBlank="1" showInputMessage="1" showErrorMessage="1" promptTitle="školska godina" prompt="Izaberi školsku godinu" sqref="R74:S74"/>
  </dataValidations>
  <printOptions horizontalCentered="1" verticalCentered="1"/>
  <pageMargins left="0.3937007874015748" right="0.3937007874015748" top="0.7480314960629921" bottom="0.7480314960629921" header="0.31496062992125984" footer="0.31496062992125984"/>
  <pageSetup fitToHeight="2" fitToWidth="2" horizontalDpi="600" verticalDpi="600" orientation="landscape" paperSize="9" scale="55" r:id="rId5"/>
  <rowBreaks count="2" manualBreakCount="2">
    <brk id="36" max="24" man="1"/>
    <brk id="84" max="24" man="1"/>
  </rowBreaks>
  <ignoredErrors>
    <ignoredError sqref="D43:E46 D55:E58 D68:E70 D79:E82 G79" unlockedFormula="1"/>
    <ignoredError sqref="I11 N11 V11 I80:I82 F79:F82 I79" formula="1"/>
    <ignoredError sqref="H79 G80:H82 J79:U79 J80:U82" formula="1" unlockedFormula="1"/>
  </ignoredErrors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Y171"/>
  <sheetViews>
    <sheetView showZeros="0" zoomScalePageLayoutView="0" workbookViewId="0" topLeftCell="A1">
      <selection activeCell="C12" sqref="C12"/>
    </sheetView>
  </sheetViews>
  <sheetFormatPr defaultColWidth="9.140625" defaultRowHeight="15"/>
  <cols>
    <col min="1" max="5" width="9.140625" style="363" customWidth="1"/>
    <col min="6" max="6" width="9.7109375" style="363" customWidth="1"/>
    <col min="7" max="7" width="9.140625" style="363" customWidth="1"/>
    <col min="8" max="8" width="9.8515625" style="363" customWidth="1"/>
    <col min="9" max="9" width="10.140625" style="363" customWidth="1"/>
    <col min="10" max="19" width="9.140625" style="363" customWidth="1"/>
    <col min="20" max="20" width="9.7109375" style="363" customWidth="1"/>
    <col min="21" max="16384" width="9.140625" style="363" customWidth="1"/>
  </cols>
  <sheetData>
    <row r="1" ht="15"/>
    <row r="2" spans="2:12" ht="22.5" customHeight="1">
      <c r="B2" s="1210">
        <f>ObrazacUspjeh_Polugodište!B4</f>
        <v>0</v>
      </c>
      <c r="C2" s="1210"/>
      <c r="D2" s="1210"/>
      <c r="E2" s="1210"/>
      <c r="F2" s="1210"/>
      <c r="G2" s="1210"/>
      <c r="L2" s="283" t="s">
        <v>99</v>
      </c>
    </row>
    <row r="3" spans="2:12" ht="15.75">
      <c r="B3" s="1200" t="s">
        <v>109</v>
      </c>
      <c r="C3" s="1200"/>
      <c r="D3" s="1200"/>
      <c r="E3" s="1200"/>
      <c r="F3" s="1200"/>
      <c r="G3" s="1200"/>
      <c r="L3" s="284" t="s">
        <v>100</v>
      </c>
    </row>
    <row r="4" spans="2:23" ht="15">
      <c r="B4" s="363" t="s">
        <v>110</v>
      </c>
      <c r="C4" s="1199"/>
      <c r="D4" s="1199"/>
      <c r="E4" s="1199"/>
      <c r="W4" s="277" t="s">
        <v>103</v>
      </c>
    </row>
    <row r="5" spans="2:25" ht="15">
      <c r="B5" s="363" t="s">
        <v>111</v>
      </c>
      <c r="C5" s="1199"/>
      <c r="D5" s="1199"/>
      <c r="E5" s="1199"/>
      <c r="F5" s="6"/>
      <c r="G5" s="6"/>
      <c r="H5" s="6"/>
      <c r="I5" s="6"/>
      <c r="J5" s="6"/>
      <c r="K5" s="6"/>
      <c r="L5" s="6"/>
      <c r="W5" s="277" t="s">
        <v>104</v>
      </c>
      <c r="X5" s="6"/>
      <c r="Y5" s="6"/>
    </row>
    <row r="6" spans="8:23" ht="15.75">
      <c r="H6" s="6" t="s">
        <v>102</v>
      </c>
      <c r="I6" s="990" t="str">
        <f>ObrazacUspjeh_Polugodište!$G$1</f>
        <v>na I. polugodištu</v>
      </c>
      <c r="J6" s="990"/>
      <c r="K6" s="991" t="s">
        <v>3</v>
      </c>
      <c r="L6" s="991"/>
      <c r="M6" s="990" t="str">
        <f>ObrazacUspjeh_Polugodište!J1</f>
        <v>2018/2019</v>
      </c>
      <c r="N6" s="990"/>
      <c r="O6" s="991" t="s">
        <v>4</v>
      </c>
      <c r="P6" s="991"/>
      <c r="W6" s="277" t="s">
        <v>105</v>
      </c>
    </row>
    <row r="7" spans="12:23" ht="15">
      <c r="L7" s="285"/>
      <c r="W7" s="277" t="s">
        <v>106</v>
      </c>
    </row>
    <row r="8" spans="11:23" ht="15.75">
      <c r="K8" s="990" t="s">
        <v>103</v>
      </c>
      <c r="L8" s="990"/>
      <c r="M8" s="990"/>
      <c r="W8" s="277" t="s">
        <v>107</v>
      </c>
    </row>
    <row r="9" spans="12:23" ht="15.75" thickBot="1">
      <c r="L9" s="286" t="s">
        <v>101</v>
      </c>
      <c r="W9" s="277" t="s">
        <v>113</v>
      </c>
    </row>
    <row r="10" spans="2:22" ht="19.5" customHeight="1">
      <c r="B10" s="807" t="s">
        <v>8</v>
      </c>
      <c r="C10" s="1168" t="s">
        <v>9</v>
      </c>
      <c r="D10" s="793" t="s">
        <v>10</v>
      </c>
      <c r="E10" s="794"/>
      <c r="F10" s="795"/>
      <c r="G10" s="793" t="s">
        <v>20</v>
      </c>
      <c r="H10" s="794"/>
      <c r="I10" s="794"/>
      <c r="J10" s="794"/>
      <c r="K10" s="794"/>
      <c r="L10" s="795"/>
      <c r="M10" s="793" t="s">
        <v>22</v>
      </c>
      <c r="N10" s="794"/>
      <c r="O10" s="794"/>
      <c r="P10" s="794"/>
      <c r="Q10" s="795"/>
      <c r="R10" s="793" t="s">
        <v>129</v>
      </c>
      <c r="S10" s="795"/>
      <c r="T10" s="1168" t="s">
        <v>14</v>
      </c>
      <c r="U10" s="270"/>
      <c r="V10" s="270"/>
    </row>
    <row r="11" spans="2:22" ht="56.25" thickBot="1">
      <c r="B11" s="808"/>
      <c r="C11" s="1169"/>
      <c r="D11" s="439" t="s">
        <v>24</v>
      </c>
      <c r="E11" s="440" t="s">
        <v>25</v>
      </c>
      <c r="F11" s="441" t="s">
        <v>26</v>
      </c>
      <c r="G11" s="442" t="s">
        <v>138</v>
      </c>
      <c r="H11" s="442" t="s">
        <v>139</v>
      </c>
      <c r="I11" s="442" t="s">
        <v>140</v>
      </c>
      <c r="J11" s="442" t="s">
        <v>141</v>
      </c>
      <c r="K11" s="443" t="s">
        <v>142</v>
      </c>
      <c r="L11" s="444" t="s">
        <v>28</v>
      </c>
      <c r="M11" s="439" t="s">
        <v>29</v>
      </c>
      <c r="N11" s="440" t="s">
        <v>30</v>
      </c>
      <c r="O11" s="440" t="s">
        <v>31</v>
      </c>
      <c r="P11" s="440" t="s">
        <v>143</v>
      </c>
      <c r="Q11" s="441" t="s">
        <v>28</v>
      </c>
      <c r="R11" s="439" t="s">
        <v>144</v>
      </c>
      <c r="S11" s="441" t="s">
        <v>28</v>
      </c>
      <c r="T11" s="1169"/>
      <c r="U11" s="267"/>
      <c r="V11" s="270"/>
    </row>
    <row r="12" spans="2:22" ht="24.75" customHeight="1">
      <c r="B12" s="376" t="s">
        <v>38</v>
      </c>
      <c r="C12" s="431">
        <f>ObrazacUspjeh_Polugodište!D4</f>
        <v>0</v>
      </c>
      <c r="D12" s="432">
        <f>ObrazacUspjeh_Polugodište!E4</f>
        <v>0</v>
      </c>
      <c r="E12" s="433">
        <f>ObrazacUspjeh_Polugodište!F4</f>
        <v>0</v>
      </c>
      <c r="F12" s="414">
        <f>SUM(D12:E12)</f>
        <v>0</v>
      </c>
      <c r="G12" s="433">
        <f>ObrazacUspjeh_Polugodište!H4</f>
        <v>0</v>
      </c>
      <c r="H12" s="433">
        <f>ObrazacUspjeh_Polugodište!I4</f>
        <v>0</v>
      </c>
      <c r="I12" s="433">
        <f>ObrazacUspjeh_Polugodište!J4</f>
        <v>0</v>
      </c>
      <c r="J12" s="433">
        <f>ObrazacUspjeh_Polugodište!K4</f>
        <v>0</v>
      </c>
      <c r="K12" s="417">
        <f>IF(F12&lt;&gt;0,SUM(G12:J12),"")</f>
      </c>
      <c r="L12" s="418">
        <f>IF(F12&lt;&gt;0,K12/F12*100,"")</f>
      </c>
      <c r="M12" s="432">
        <f>ObrazacUspjeh_Polugodište!N4</f>
        <v>0</v>
      </c>
      <c r="N12" s="433">
        <f>ObrazacUspjeh_Polugodište!O4</f>
        <v>0</v>
      </c>
      <c r="O12" s="433">
        <f>ObrazacUspjeh_Polugodište!P4</f>
        <v>0</v>
      </c>
      <c r="P12" s="422">
        <f>SUM(M12:O12)</f>
        <v>0</v>
      </c>
      <c r="Q12" s="418">
        <f>IF(F12&lt;&gt;0,P12/F12*100,"")</f>
      </c>
      <c r="R12" s="438">
        <f>ObrazacUspjeh_Polugodište!S4</f>
      </c>
      <c r="S12" s="418">
        <f>IF(F12&lt;&gt;0,R12/F12*100,"")</f>
      </c>
      <c r="T12" s="732">
        <f>ObrazacUspjeh_Polugodište!U4</f>
      </c>
      <c r="U12" s="728"/>
      <c r="V12" s="728"/>
    </row>
    <row r="13" spans="2:22" ht="24.75" customHeight="1">
      <c r="B13" s="382" t="s">
        <v>40</v>
      </c>
      <c r="C13" s="434">
        <f>ObrazacUspjeh_Polugodište!D5</f>
        <v>0</v>
      </c>
      <c r="D13" s="432">
        <f>ObrazacUspjeh_Polugodište!E5</f>
        <v>0</v>
      </c>
      <c r="E13" s="433">
        <f>ObrazacUspjeh_Polugodište!F5</f>
        <v>0</v>
      </c>
      <c r="F13" s="414">
        <f>SUM(D13:E13)</f>
        <v>0</v>
      </c>
      <c r="G13" s="433">
        <f>ObrazacUspjeh_Polugodište!H5</f>
        <v>0</v>
      </c>
      <c r="H13" s="433">
        <f>ObrazacUspjeh_Polugodište!I5</f>
        <v>0</v>
      </c>
      <c r="I13" s="433">
        <f>ObrazacUspjeh_Polugodište!J5</f>
        <v>0</v>
      </c>
      <c r="J13" s="433">
        <f>ObrazacUspjeh_Polugodište!K5</f>
        <v>0</v>
      </c>
      <c r="K13" s="417">
        <f>SUM(G13:J13)</f>
        <v>0</v>
      </c>
      <c r="L13" s="418">
        <f>IF(F13&lt;&gt;0,K13/F13*100,"")</f>
      </c>
      <c r="M13" s="432">
        <f>ObrazacUspjeh_Polugodište!N5</f>
        <v>0</v>
      </c>
      <c r="N13" s="433">
        <f>ObrazacUspjeh_Polugodište!O5</f>
        <v>0</v>
      </c>
      <c r="O13" s="433">
        <f>ObrazacUspjeh_Polugodište!P5</f>
        <v>0</v>
      </c>
      <c r="P13" s="422">
        <f>SUM(M13:O13)</f>
        <v>0</v>
      </c>
      <c r="Q13" s="418">
        <f>IF(F13&lt;&gt;0,P13/F13*100,"")</f>
      </c>
      <c r="R13" s="438">
        <f>ObrazacUspjeh_Polugodište!S5</f>
      </c>
      <c r="S13" s="418">
        <f>IF(F13&lt;&gt;0,R13/F13*100,"")</f>
      </c>
      <c r="T13" s="732">
        <f>ObrazacUspjeh_Polugodište!U5</f>
      </c>
      <c r="U13" s="729"/>
      <c r="V13" s="729"/>
    </row>
    <row r="14" spans="2:22" ht="24.75" customHeight="1">
      <c r="B14" s="384" t="s">
        <v>42</v>
      </c>
      <c r="C14" s="435">
        <f>ObrazacUspjeh_Polugodište!D6</f>
        <v>0</v>
      </c>
      <c r="D14" s="432">
        <f>ObrazacUspjeh_Polugodište!E6</f>
        <v>0</v>
      </c>
      <c r="E14" s="433">
        <f>ObrazacUspjeh_Polugodište!F6</f>
        <v>0</v>
      </c>
      <c r="F14" s="414">
        <f>SUM(D14:E14)</f>
        <v>0</v>
      </c>
      <c r="G14" s="433">
        <f>ObrazacUspjeh_Polugodište!H6</f>
        <v>0</v>
      </c>
      <c r="H14" s="433">
        <f>ObrazacUspjeh_Polugodište!I6</f>
        <v>0</v>
      </c>
      <c r="I14" s="433">
        <f>ObrazacUspjeh_Polugodište!J6</f>
        <v>0</v>
      </c>
      <c r="J14" s="433">
        <f>ObrazacUspjeh_Polugodište!K6</f>
        <v>0</v>
      </c>
      <c r="K14" s="417">
        <f>SUM(G14:J14)</f>
        <v>0</v>
      </c>
      <c r="L14" s="418">
        <f>IF(F14&lt;&gt;0,K14/F14*100,"")</f>
      </c>
      <c r="M14" s="432">
        <f>ObrazacUspjeh_Polugodište!N6</f>
        <v>0</v>
      </c>
      <c r="N14" s="433">
        <f>ObrazacUspjeh_Polugodište!O6</f>
        <v>0</v>
      </c>
      <c r="O14" s="433">
        <f>ObrazacUspjeh_Polugodište!P6</f>
        <v>0</v>
      </c>
      <c r="P14" s="422">
        <f>SUM(M14:O14)</f>
        <v>0</v>
      </c>
      <c r="Q14" s="418">
        <f>IF(F14&lt;&gt;0,P14/F14*100,"")</f>
      </c>
      <c r="R14" s="438">
        <f>ObrazacUspjeh_Polugodište!S6</f>
      </c>
      <c r="S14" s="418">
        <f>IF(F14&lt;&gt;0,R14/F14*100,"")</f>
      </c>
      <c r="T14" s="732">
        <f>ObrazacUspjeh_Polugodište!U6</f>
      </c>
      <c r="U14" s="729"/>
      <c r="V14" s="729"/>
    </row>
    <row r="15" spans="2:22" ht="24.75" customHeight="1" thickBot="1">
      <c r="B15" s="407" t="s">
        <v>44</v>
      </c>
      <c r="C15" s="435">
        <f>ObrazacUspjeh_Polugodište!D7</f>
        <v>0</v>
      </c>
      <c r="D15" s="436">
        <f>ObrazacUspjeh_Polugodište!E7</f>
        <v>0</v>
      </c>
      <c r="E15" s="437">
        <f>ObrazacUspjeh_Polugodište!F7</f>
        <v>0</v>
      </c>
      <c r="F15" s="415">
        <f>SUM(D15:E15)</f>
        <v>0</v>
      </c>
      <c r="G15" s="432">
        <f>ObrazacUspjeh_Polugodište!H7</f>
        <v>0</v>
      </c>
      <c r="H15" s="433">
        <f>ObrazacUspjeh_Polugodište!I7</f>
        <v>0</v>
      </c>
      <c r="I15" s="433">
        <f>ObrazacUspjeh_Polugodište!J7</f>
        <v>0</v>
      </c>
      <c r="J15" s="433">
        <f>ObrazacUspjeh_Polugodište!K7</f>
        <v>0</v>
      </c>
      <c r="K15" s="417">
        <f>SUM(G15:J15)</f>
        <v>0</v>
      </c>
      <c r="L15" s="419">
        <f>IF(F15&lt;&gt;0,K15/F15*100,"")</f>
      </c>
      <c r="M15" s="432">
        <f>ObrazacUspjeh_Polugodište!N7</f>
        <v>0</v>
      </c>
      <c r="N15" s="433">
        <f>ObrazacUspjeh_Polugodište!O7</f>
        <v>0</v>
      </c>
      <c r="O15" s="433">
        <f>ObrazacUspjeh_Polugodište!P7</f>
        <v>0</v>
      </c>
      <c r="P15" s="422">
        <f>SUM(M15:O15)</f>
        <v>0</v>
      </c>
      <c r="Q15" s="418">
        <f>IF(F15&lt;&gt;0,P15/F15*100,"")</f>
      </c>
      <c r="R15" s="438">
        <f>ObrazacUspjeh_Polugodište!S7</f>
      </c>
      <c r="S15" s="418">
        <f>IF(F15&lt;&gt;0,R15/F15*100,"")</f>
      </c>
      <c r="T15" s="732">
        <f>ObrazacUspjeh_Polugodište!U7</f>
      </c>
      <c r="U15" s="729"/>
      <c r="V15" s="729"/>
    </row>
    <row r="16" spans="2:22" ht="24.75" customHeight="1" thickBot="1">
      <c r="B16" s="733" t="s">
        <v>46</v>
      </c>
      <c r="C16" s="734">
        <f aca="true" t="shared" si="0" ref="C16:K16">SUM(C12:C15)</f>
        <v>0</v>
      </c>
      <c r="D16" s="735">
        <f t="shared" si="0"/>
        <v>0</v>
      </c>
      <c r="E16" s="736">
        <f t="shared" si="0"/>
        <v>0</v>
      </c>
      <c r="F16" s="737">
        <f t="shared" si="0"/>
        <v>0</v>
      </c>
      <c r="G16" s="735">
        <f t="shared" si="0"/>
        <v>0</v>
      </c>
      <c r="H16" s="736">
        <f t="shared" si="0"/>
        <v>0</v>
      </c>
      <c r="I16" s="736">
        <f t="shared" si="0"/>
        <v>0</v>
      </c>
      <c r="J16" s="736">
        <f t="shared" si="0"/>
        <v>0</v>
      </c>
      <c r="K16" s="738">
        <f t="shared" si="0"/>
        <v>0</v>
      </c>
      <c r="L16" s="739">
        <f>IF(F16&lt;&gt;0,K16/F16*100,"")</f>
      </c>
      <c r="M16" s="735">
        <f>SUM(M12:M15)</f>
        <v>0</v>
      </c>
      <c r="N16" s="736">
        <f>SUM(N12:N15)</f>
        <v>0</v>
      </c>
      <c r="O16" s="736">
        <f>SUM(O12:O15)</f>
        <v>0</v>
      </c>
      <c r="P16" s="740">
        <f>SUM(P12:P15)</f>
        <v>0</v>
      </c>
      <c r="Q16" s="739">
        <f>IF(F16&lt;&gt;0,P16/F16*100,"")</f>
      </c>
      <c r="R16" s="741">
        <f>SUM(R12:R15)</f>
        <v>0</v>
      </c>
      <c r="S16" s="739">
        <f>IF(F16&lt;&gt;0,R16/F16*100,"")</f>
      </c>
      <c r="T16" s="742">
        <f>IF(F16&lt;&gt;0,SUM(G16*5,H16*4,I16*3,J16*2,P16)/(F16),"")</f>
      </c>
      <c r="U16" s="729"/>
      <c r="V16" s="729"/>
    </row>
    <row r="17" spans="3:22" ht="24.75" customHeight="1">
      <c r="C17" s="318" t="s">
        <v>119</v>
      </c>
      <c r="U17" s="730"/>
      <c r="V17" s="731"/>
    </row>
    <row r="18" spans="9:12" ht="21">
      <c r="I18" s="297"/>
      <c r="L18" s="283" t="s">
        <v>99</v>
      </c>
    </row>
    <row r="19" spans="9:12" ht="15.75">
      <c r="I19" s="298"/>
      <c r="L19" s="284" t="s">
        <v>108</v>
      </c>
    </row>
    <row r="20" spans="8:16" ht="15.75">
      <c r="H20" s="6" t="s">
        <v>102</v>
      </c>
      <c r="I20" s="1190" t="str">
        <f>I6</f>
        <v>na I. polugodištu</v>
      </c>
      <c r="J20" s="1190"/>
      <c r="K20" s="991" t="s">
        <v>3</v>
      </c>
      <c r="L20" s="991"/>
      <c r="M20" s="1190" t="str">
        <f>M6</f>
        <v>2018/2019</v>
      </c>
      <c r="N20" s="1190"/>
      <c r="O20" s="991" t="s">
        <v>4</v>
      </c>
      <c r="P20" s="991"/>
    </row>
    <row r="21" ht="15">
      <c r="L21" s="285"/>
    </row>
    <row r="22" spans="11:13" ht="15.75">
      <c r="K22" s="1190" t="str">
        <f>K8</f>
        <v>GIMNAZIJA</v>
      </c>
      <c r="L22" s="1190"/>
      <c r="M22" s="1190"/>
    </row>
    <row r="23" ht="15.75" thickBot="1">
      <c r="L23" s="286" t="s">
        <v>101</v>
      </c>
    </row>
    <row r="24" spans="2:21" ht="26.25" customHeight="1" thickBot="1">
      <c r="B24" s="1026" t="s">
        <v>8</v>
      </c>
      <c r="C24" s="1014" t="s">
        <v>9</v>
      </c>
      <c r="D24" s="1170" t="s">
        <v>10</v>
      </c>
      <c r="E24" s="1171"/>
      <c r="F24" s="1172"/>
      <c r="G24" s="1170" t="s">
        <v>95</v>
      </c>
      <c r="H24" s="1171"/>
      <c r="I24" s="1172"/>
      <c r="J24" s="1170" t="s">
        <v>96</v>
      </c>
      <c r="K24" s="1171"/>
      <c r="L24" s="1171"/>
      <c r="M24" s="1171"/>
      <c r="N24" s="1172"/>
      <c r="O24" s="1170" t="s">
        <v>97</v>
      </c>
      <c r="P24" s="1171"/>
      <c r="Q24" s="1171"/>
      <c r="R24" s="1171"/>
      <c r="S24" s="1171"/>
      <c r="T24" s="1172"/>
      <c r="U24" s="1120" t="s">
        <v>79</v>
      </c>
    </row>
    <row r="25" spans="2:21" ht="77.25" thickBot="1">
      <c r="B25" s="1027"/>
      <c r="C25" s="1015"/>
      <c r="D25" s="358" t="s">
        <v>24</v>
      </c>
      <c r="E25" s="358" t="s">
        <v>25</v>
      </c>
      <c r="F25" s="358" t="s">
        <v>64</v>
      </c>
      <c r="G25" s="359" t="s">
        <v>66</v>
      </c>
      <c r="H25" s="359" t="s">
        <v>67</v>
      </c>
      <c r="I25" s="359" t="s">
        <v>64</v>
      </c>
      <c r="J25" s="359" t="s">
        <v>68</v>
      </c>
      <c r="K25" s="359" t="s">
        <v>69</v>
      </c>
      <c r="L25" s="359" t="s">
        <v>70</v>
      </c>
      <c r="M25" s="359" t="s">
        <v>71</v>
      </c>
      <c r="N25" s="359" t="s">
        <v>72</v>
      </c>
      <c r="O25" s="359" t="s">
        <v>73</v>
      </c>
      <c r="P25" s="359" t="s">
        <v>74</v>
      </c>
      <c r="Q25" s="359" t="s">
        <v>75</v>
      </c>
      <c r="R25" s="359" t="s">
        <v>76</v>
      </c>
      <c r="S25" s="359" t="s">
        <v>77</v>
      </c>
      <c r="T25" s="359" t="s">
        <v>78</v>
      </c>
      <c r="U25" s="1122"/>
    </row>
    <row r="26" spans="2:21" ht="24" customHeight="1" thickBot="1">
      <c r="B26" s="299" t="s">
        <v>38</v>
      </c>
      <c r="C26" s="300">
        <f aca="true" t="shared" si="1" ref="C26:E29">C12</f>
        <v>0</v>
      </c>
      <c r="D26" s="301">
        <f t="shared" si="1"/>
        <v>0</v>
      </c>
      <c r="E26" s="301">
        <f t="shared" si="1"/>
        <v>0</v>
      </c>
      <c r="F26" s="301">
        <f>D26+E26</f>
        <v>0</v>
      </c>
      <c r="G26" s="301">
        <f>ObrazacUspjeh_Izostanci!G43</f>
        <v>0</v>
      </c>
      <c r="H26" s="301">
        <f>ObrazacUspjeh_Izostanci!H43</f>
        <v>0</v>
      </c>
      <c r="I26" s="743">
        <f>G26+H26</f>
        <v>0</v>
      </c>
      <c r="J26" s="762">
        <f>ObrazacUspjeh_Izostanci!J43</f>
        <v>0</v>
      </c>
      <c r="K26" s="762">
        <f>ObrazacUspjeh_Izostanci!K43</f>
        <v>0</v>
      </c>
      <c r="L26" s="762">
        <f>ObrazacUspjeh_Izostanci!L43</f>
        <v>0</v>
      </c>
      <c r="M26" s="762">
        <f>ObrazacUspjeh_Izostanci!M43</f>
        <v>0</v>
      </c>
      <c r="N26" s="762">
        <f>ObrazacUspjeh_Izostanci!N43</f>
        <v>0</v>
      </c>
      <c r="O26" s="762">
        <f>ObrazacUspjeh_Izostanci!O43</f>
        <v>0</v>
      </c>
      <c r="P26" s="762">
        <f>ObrazacUspjeh_Izostanci!P43</f>
        <v>0</v>
      </c>
      <c r="Q26" s="762">
        <f>ObrazacUspjeh_Izostanci!Q43</f>
        <v>0</v>
      </c>
      <c r="R26" s="762">
        <f>ObrazacUspjeh_Izostanci!R43</f>
        <v>0</v>
      </c>
      <c r="S26" s="762">
        <f>ObrazacUspjeh_Izostanci!S43</f>
        <v>0</v>
      </c>
      <c r="T26" s="762">
        <f>ObrazacUspjeh_Izostanci!T43</f>
        <v>0</v>
      </c>
      <c r="U26" s="762">
        <f>ObrazacUspjeh_Izostanci!U43</f>
        <v>0</v>
      </c>
    </row>
    <row r="27" spans="2:21" ht="24.75" customHeight="1" thickBot="1">
      <c r="B27" s="302" t="s">
        <v>40</v>
      </c>
      <c r="C27" s="303">
        <f t="shared" si="1"/>
        <v>0</v>
      </c>
      <c r="D27" s="288">
        <f t="shared" si="1"/>
        <v>0</v>
      </c>
      <c r="E27" s="288">
        <f t="shared" si="1"/>
        <v>0</v>
      </c>
      <c r="F27" s="288">
        <f>D27+E27</f>
        <v>0</v>
      </c>
      <c r="G27" s="288">
        <f>ObrazacUspjeh_Izostanci!G44</f>
        <v>0</v>
      </c>
      <c r="H27" s="288">
        <f>ObrazacUspjeh_Izostanci!H44</f>
        <v>0</v>
      </c>
      <c r="I27" s="744">
        <f>G27+H27</f>
        <v>0</v>
      </c>
      <c r="J27" s="763">
        <f>ObrazacUspjeh_Izostanci!J44</f>
        <v>0</v>
      </c>
      <c r="K27" s="763">
        <f>ObrazacUspjeh_Izostanci!K44</f>
        <v>0</v>
      </c>
      <c r="L27" s="763">
        <f>ObrazacUspjeh_Izostanci!L44</f>
        <v>0</v>
      </c>
      <c r="M27" s="763">
        <f>ObrazacUspjeh_Izostanci!M44</f>
        <v>0</v>
      </c>
      <c r="N27" s="763">
        <f>ObrazacUspjeh_Izostanci!N44</f>
        <v>0</v>
      </c>
      <c r="O27" s="763">
        <f>ObrazacUspjeh_Izostanci!O44</f>
        <v>0</v>
      </c>
      <c r="P27" s="763">
        <f>ObrazacUspjeh_Izostanci!P44</f>
        <v>0</v>
      </c>
      <c r="Q27" s="763">
        <f>ObrazacUspjeh_Izostanci!Q44</f>
        <v>0</v>
      </c>
      <c r="R27" s="763">
        <f>ObrazacUspjeh_Izostanci!R44</f>
        <v>0</v>
      </c>
      <c r="S27" s="763">
        <f>ObrazacUspjeh_Izostanci!S44</f>
        <v>0</v>
      </c>
      <c r="T27" s="763">
        <f>ObrazacUspjeh_Izostanci!T44</f>
        <v>0</v>
      </c>
      <c r="U27" s="763">
        <f>ObrazacUspjeh_Izostanci!U44</f>
        <v>0</v>
      </c>
    </row>
    <row r="28" spans="2:21" ht="24.75" customHeight="1" thickBot="1">
      <c r="B28" s="302" t="s">
        <v>42</v>
      </c>
      <c r="C28" s="303">
        <f t="shared" si="1"/>
        <v>0</v>
      </c>
      <c r="D28" s="288">
        <f t="shared" si="1"/>
        <v>0</v>
      </c>
      <c r="E28" s="288">
        <f t="shared" si="1"/>
        <v>0</v>
      </c>
      <c r="F28" s="288">
        <f>D28+E28</f>
        <v>0</v>
      </c>
      <c r="G28" s="288">
        <f>ObrazacUspjeh_Izostanci!G45</f>
        <v>0</v>
      </c>
      <c r="H28" s="288">
        <f>ObrazacUspjeh_Izostanci!H45</f>
        <v>0</v>
      </c>
      <c r="I28" s="744">
        <f>G28+H28</f>
        <v>0</v>
      </c>
      <c r="J28" s="763">
        <f>ObrazacUspjeh_Izostanci!J45</f>
        <v>0</v>
      </c>
      <c r="K28" s="763">
        <f>ObrazacUspjeh_Izostanci!K45</f>
        <v>0</v>
      </c>
      <c r="L28" s="763">
        <f>ObrazacUspjeh_Izostanci!L45</f>
        <v>0</v>
      </c>
      <c r="M28" s="763">
        <f>ObrazacUspjeh_Izostanci!M45</f>
        <v>0</v>
      </c>
      <c r="N28" s="763">
        <f>ObrazacUspjeh_Izostanci!N45</f>
        <v>0</v>
      </c>
      <c r="O28" s="763">
        <f>ObrazacUspjeh_Izostanci!O45</f>
        <v>0</v>
      </c>
      <c r="P28" s="763">
        <f>ObrazacUspjeh_Izostanci!P45</f>
        <v>0</v>
      </c>
      <c r="Q28" s="763">
        <f>ObrazacUspjeh_Izostanci!Q45</f>
        <v>0</v>
      </c>
      <c r="R28" s="763">
        <f>ObrazacUspjeh_Izostanci!R45</f>
        <v>0</v>
      </c>
      <c r="S28" s="763">
        <f>ObrazacUspjeh_Izostanci!S45</f>
        <v>0</v>
      </c>
      <c r="T28" s="763">
        <f>ObrazacUspjeh_Izostanci!T45</f>
        <v>0</v>
      </c>
      <c r="U28" s="763">
        <f>ObrazacUspjeh_Izostanci!U45</f>
        <v>0</v>
      </c>
    </row>
    <row r="29" spans="2:21" ht="24.75" customHeight="1" thickBot="1">
      <c r="B29" s="304" t="s">
        <v>44</v>
      </c>
      <c r="C29" s="305">
        <f t="shared" si="1"/>
        <v>0</v>
      </c>
      <c r="D29" s="293">
        <f t="shared" si="1"/>
        <v>0</v>
      </c>
      <c r="E29" s="293">
        <f t="shared" si="1"/>
        <v>0</v>
      </c>
      <c r="F29" s="293">
        <f>D29+E29</f>
        <v>0</v>
      </c>
      <c r="G29" s="293">
        <f>ObrazacUspjeh_Izostanci!G46</f>
        <v>0</v>
      </c>
      <c r="H29" s="293">
        <f>ObrazacUspjeh_Izostanci!H46</f>
        <v>0</v>
      </c>
      <c r="I29" s="745">
        <f>G29+H29</f>
        <v>0</v>
      </c>
      <c r="J29" s="767">
        <f>ObrazacUspjeh_Izostanci!J46</f>
        <v>0</v>
      </c>
      <c r="K29" s="767">
        <f>ObrazacUspjeh_Izostanci!K46</f>
        <v>0</v>
      </c>
      <c r="L29" s="767">
        <f>ObrazacUspjeh_Izostanci!L46</f>
        <v>0</v>
      </c>
      <c r="M29" s="767">
        <f>ObrazacUspjeh_Izostanci!M46</f>
        <v>0</v>
      </c>
      <c r="N29" s="767">
        <f>ObrazacUspjeh_Izostanci!N46</f>
        <v>0</v>
      </c>
      <c r="O29" s="767">
        <f>ObrazacUspjeh_Izostanci!O46</f>
        <v>0</v>
      </c>
      <c r="P29" s="767">
        <f>ObrazacUspjeh_Izostanci!P46</f>
        <v>0</v>
      </c>
      <c r="Q29" s="767">
        <f>ObrazacUspjeh_Izostanci!Q46</f>
        <v>0</v>
      </c>
      <c r="R29" s="767">
        <f>ObrazacUspjeh_Izostanci!R46</f>
        <v>0</v>
      </c>
      <c r="S29" s="767">
        <f>ObrazacUspjeh_Izostanci!S46</f>
        <v>0</v>
      </c>
      <c r="T29" s="767">
        <f>ObrazacUspjeh_Izostanci!T46</f>
        <v>0</v>
      </c>
      <c r="U29" s="767">
        <f>ObrazacUspjeh_Izostanci!U46</f>
        <v>0</v>
      </c>
    </row>
    <row r="30" spans="2:21" ht="24" customHeight="1" thickBot="1" thickTop="1">
      <c r="B30" s="328" t="s">
        <v>98</v>
      </c>
      <c r="C30" s="329">
        <f>SUM(C26:C29)</f>
        <v>0</v>
      </c>
      <c r="D30" s="329">
        <f aca="true" t="shared" si="2" ref="D30:U30">SUM(D26:D29)</f>
        <v>0</v>
      </c>
      <c r="E30" s="329">
        <f t="shared" si="2"/>
        <v>0</v>
      </c>
      <c r="F30" s="329">
        <f t="shared" si="2"/>
        <v>0</v>
      </c>
      <c r="G30" s="329">
        <f t="shared" si="2"/>
        <v>0</v>
      </c>
      <c r="H30" s="329">
        <f t="shared" si="2"/>
        <v>0</v>
      </c>
      <c r="I30" s="746">
        <f t="shared" si="2"/>
        <v>0</v>
      </c>
      <c r="J30" s="768">
        <f t="shared" si="2"/>
        <v>0</v>
      </c>
      <c r="K30" s="768">
        <f t="shared" si="2"/>
        <v>0</v>
      </c>
      <c r="L30" s="768">
        <f t="shared" si="2"/>
        <v>0</v>
      </c>
      <c r="M30" s="768">
        <f t="shared" si="2"/>
        <v>0</v>
      </c>
      <c r="N30" s="768">
        <f t="shared" si="2"/>
        <v>0</v>
      </c>
      <c r="O30" s="768">
        <f t="shared" si="2"/>
        <v>0</v>
      </c>
      <c r="P30" s="768">
        <f t="shared" si="2"/>
        <v>0</v>
      </c>
      <c r="Q30" s="768">
        <f t="shared" si="2"/>
        <v>0</v>
      </c>
      <c r="R30" s="768">
        <f t="shared" si="2"/>
        <v>0</v>
      </c>
      <c r="S30" s="768">
        <f t="shared" si="2"/>
        <v>0</v>
      </c>
      <c r="T30" s="769">
        <f t="shared" si="2"/>
        <v>0</v>
      </c>
      <c r="U30" s="768">
        <f t="shared" si="2"/>
        <v>0</v>
      </c>
    </row>
    <row r="31" ht="24.75" customHeight="1">
      <c r="C31" s="318" t="s">
        <v>119</v>
      </c>
    </row>
    <row r="32" ht="15"/>
    <row r="33" ht="15"/>
    <row r="34" ht="15"/>
    <row r="35" ht="15">
      <c r="S35" s="363" t="s">
        <v>112</v>
      </c>
    </row>
    <row r="36" spans="16:21" ht="15">
      <c r="P36" s="1173" t="s">
        <v>114</v>
      </c>
      <c r="Q36" s="1173"/>
      <c r="R36" s="1173"/>
      <c r="S36" s="1173"/>
      <c r="T36" s="1173"/>
      <c r="U36" s="1173"/>
    </row>
    <row r="37" ht="15"/>
    <row r="38" ht="15"/>
    <row r="39" ht="15"/>
    <row r="40" spans="2:12" ht="18.75">
      <c r="B40" s="1199">
        <f>B2</f>
        <v>0</v>
      </c>
      <c r="C40" s="1199"/>
      <c r="D40" s="1199"/>
      <c r="E40" s="1199"/>
      <c r="F40" s="1199"/>
      <c r="G40" s="1199"/>
      <c r="L40" s="283" t="s">
        <v>99</v>
      </c>
    </row>
    <row r="41" spans="2:12" ht="15.75">
      <c r="B41" s="1200" t="s">
        <v>109</v>
      </c>
      <c r="C41" s="1200"/>
      <c r="D41" s="1200"/>
      <c r="E41" s="1200"/>
      <c r="F41" s="1200"/>
      <c r="G41" s="1200"/>
      <c r="L41" s="284" t="s">
        <v>100</v>
      </c>
    </row>
    <row r="42" spans="2:5" ht="15">
      <c r="B42" s="363" t="s">
        <v>110</v>
      </c>
      <c r="C42" s="1199">
        <f>C4</f>
        <v>0</v>
      </c>
      <c r="D42" s="1199"/>
      <c r="E42" s="1199"/>
    </row>
    <row r="43" spans="2:12" ht="15">
      <c r="B43" s="363" t="s">
        <v>111</v>
      </c>
      <c r="C43" s="1199">
        <f>C5</f>
        <v>0</v>
      </c>
      <c r="D43" s="1199"/>
      <c r="E43" s="1199"/>
      <c r="F43" s="6"/>
      <c r="G43" s="6"/>
      <c r="H43" s="6"/>
      <c r="I43" s="6"/>
      <c r="J43" s="6"/>
      <c r="K43" s="6"/>
      <c r="L43" s="6"/>
    </row>
    <row r="44" spans="8:16" ht="15.75">
      <c r="H44" s="6" t="s">
        <v>102</v>
      </c>
      <c r="I44" s="990" t="str">
        <f>I6</f>
        <v>na I. polugodištu</v>
      </c>
      <c r="J44" s="990"/>
      <c r="K44" s="991" t="s">
        <v>3</v>
      </c>
      <c r="L44" s="991"/>
      <c r="M44" s="1190" t="str">
        <f>M6</f>
        <v>2018/2019</v>
      </c>
      <c r="N44" s="1190"/>
      <c r="O44" s="991" t="s">
        <v>4</v>
      </c>
      <c r="P44" s="991"/>
    </row>
    <row r="45" ht="15">
      <c r="L45" s="285"/>
    </row>
    <row r="46" spans="11:13" ht="15.75">
      <c r="K46" s="990" t="s">
        <v>104</v>
      </c>
      <c r="L46" s="990"/>
      <c r="M46" s="990"/>
    </row>
    <row r="47" ht="15.75" thickBot="1">
      <c r="L47" s="286" t="s">
        <v>101</v>
      </c>
    </row>
    <row r="48" spans="2:20" ht="15">
      <c r="B48" s="844" t="s">
        <v>8</v>
      </c>
      <c r="C48" s="1195" t="s">
        <v>9</v>
      </c>
      <c r="D48" s="798" t="s">
        <v>10</v>
      </c>
      <c r="E48" s="799"/>
      <c r="F48" s="800"/>
      <c r="G48" s="798" t="s">
        <v>20</v>
      </c>
      <c r="H48" s="799"/>
      <c r="I48" s="799"/>
      <c r="J48" s="799"/>
      <c r="K48" s="799"/>
      <c r="L48" s="800"/>
      <c r="M48" s="798" t="s">
        <v>22</v>
      </c>
      <c r="N48" s="799"/>
      <c r="O48" s="799"/>
      <c r="P48" s="799"/>
      <c r="Q48" s="800"/>
      <c r="R48" s="798" t="s">
        <v>129</v>
      </c>
      <c r="S48" s="800"/>
      <c r="T48" s="1195" t="s">
        <v>14</v>
      </c>
    </row>
    <row r="49" spans="2:20" ht="56.25" thickBot="1">
      <c r="B49" s="845"/>
      <c r="C49" s="1196"/>
      <c r="D49" s="445" t="s">
        <v>24</v>
      </c>
      <c r="E49" s="446" t="s">
        <v>25</v>
      </c>
      <c r="F49" s="447" t="s">
        <v>26</v>
      </c>
      <c r="G49" s="448" t="s">
        <v>138</v>
      </c>
      <c r="H49" s="448" t="s">
        <v>139</v>
      </c>
      <c r="I49" s="448" t="s">
        <v>140</v>
      </c>
      <c r="J49" s="448" t="s">
        <v>141</v>
      </c>
      <c r="K49" s="449" t="s">
        <v>142</v>
      </c>
      <c r="L49" s="450" t="s">
        <v>28</v>
      </c>
      <c r="M49" s="445" t="s">
        <v>29</v>
      </c>
      <c r="N49" s="446" t="s">
        <v>30</v>
      </c>
      <c r="O49" s="446" t="s">
        <v>31</v>
      </c>
      <c r="P49" s="446" t="s">
        <v>143</v>
      </c>
      <c r="Q49" s="447" t="s">
        <v>28</v>
      </c>
      <c r="R49" s="445" t="s">
        <v>144</v>
      </c>
      <c r="S49" s="447" t="s">
        <v>28</v>
      </c>
      <c r="T49" s="1196"/>
    </row>
    <row r="50" spans="2:20" ht="15">
      <c r="B50" s="376" t="s">
        <v>38</v>
      </c>
      <c r="C50" s="431">
        <f>ObrazacUspjeh_Polugodište!D14</f>
        <v>0</v>
      </c>
      <c r="D50" s="432">
        <f>ObrazacUspjeh_Polugodište!E14</f>
        <v>0</v>
      </c>
      <c r="E50" s="433">
        <f>ObrazacUspjeh_Polugodište!F14</f>
        <v>0</v>
      </c>
      <c r="F50" s="414">
        <f>SUM(D50:E50)</f>
        <v>0</v>
      </c>
      <c r="G50" s="433">
        <f>ObrazacUspjeh_Polugodište!H14</f>
        <v>0</v>
      </c>
      <c r="H50" s="433">
        <f>ObrazacUspjeh_Polugodište!I14</f>
        <v>0</v>
      </c>
      <c r="I50" s="433">
        <f>ObrazacUspjeh_Polugodište!J14</f>
        <v>0</v>
      </c>
      <c r="J50" s="433">
        <f>ObrazacUspjeh_Polugodište!K14</f>
        <v>0</v>
      </c>
      <c r="K50" s="417">
        <f>IF(F50&lt;&gt;0,SUM(G50:J50),"")</f>
      </c>
      <c r="L50" s="418">
        <f>IF(F50&lt;&gt;0,K50/F50*100,"")</f>
      </c>
      <c r="M50" s="432">
        <f>ObrazacUspjeh_Polugodište!N14</f>
        <v>0</v>
      </c>
      <c r="N50" s="433">
        <f>ObrazacUspjeh_Polugodište!O14</f>
        <v>0</v>
      </c>
      <c r="O50" s="433">
        <f>ObrazacUspjeh_Polugodište!P14</f>
        <v>0</v>
      </c>
      <c r="P50" s="422">
        <f>SUM(M50:O50)</f>
        <v>0</v>
      </c>
      <c r="Q50" s="418">
        <f>IF(F50&lt;&gt;0,P50/F50*100,"")</f>
      </c>
      <c r="R50" s="438">
        <f>ObrazacUspjeh_Polugodište!S14</f>
      </c>
      <c r="S50" s="418">
        <f>IF(F50&lt;&gt;0,R50/F50*100,"")</f>
      </c>
      <c r="T50" s="732">
        <f>ObrazacUspjeh_Polugodište!U14</f>
      </c>
    </row>
    <row r="51" spans="2:20" ht="15">
      <c r="B51" s="382" t="s">
        <v>40</v>
      </c>
      <c r="C51" s="434">
        <f>ObrazacUspjeh_Polugodište!D15</f>
        <v>0</v>
      </c>
      <c r="D51" s="432">
        <f>ObrazacUspjeh_Polugodište!E15</f>
        <v>0</v>
      </c>
      <c r="E51" s="433">
        <f>ObrazacUspjeh_Polugodište!F15</f>
        <v>0</v>
      </c>
      <c r="F51" s="414">
        <f>SUM(D51:E51)</f>
        <v>0</v>
      </c>
      <c r="G51" s="433">
        <f>ObrazacUspjeh_Polugodište!H15</f>
        <v>0</v>
      </c>
      <c r="H51" s="433">
        <f>ObrazacUspjeh_Polugodište!I15</f>
        <v>0</v>
      </c>
      <c r="I51" s="433">
        <f>ObrazacUspjeh_Polugodište!J15</f>
        <v>0</v>
      </c>
      <c r="J51" s="433">
        <f>ObrazacUspjeh_Polugodište!K15</f>
        <v>0</v>
      </c>
      <c r="K51" s="417">
        <f>SUM(G51:J51)</f>
        <v>0</v>
      </c>
      <c r="L51" s="418">
        <f>IF(F51&lt;&gt;0,K51/F51*100,"")</f>
      </c>
      <c r="M51" s="432">
        <f>ObrazacUspjeh_Polugodište!N15</f>
        <v>0</v>
      </c>
      <c r="N51" s="433">
        <f>ObrazacUspjeh_Polugodište!O15</f>
        <v>0</v>
      </c>
      <c r="O51" s="433">
        <f>ObrazacUspjeh_Polugodište!P15</f>
        <v>0</v>
      </c>
      <c r="P51" s="422">
        <f>SUM(M51:O51)</f>
        <v>0</v>
      </c>
      <c r="Q51" s="418">
        <f>IF(F51&lt;&gt;0,P51/F51*100,"")</f>
      </c>
      <c r="R51" s="438">
        <f>ObrazacUspjeh_Polugodište!S15</f>
      </c>
      <c r="S51" s="418">
        <f>IF(F51&lt;&gt;0,R51/F51*100,"")</f>
      </c>
      <c r="T51" s="732">
        <f>ObrazacUspjeh_Polugodište!U15</f>
      </c>
    </row>
    <row r="52" spans="2:20" ht="15">
      <c r="B52" s="384" t="s">
        <v>42</v>
      </c>
      <c r="C52" s="435">
        <f>ObrazacUspjeh_Polugodište!D16</f>
        <v>0</v>
      </c>
      <c r="D52" s="432">
        <f>ObrazacUspjeh_Polugodište!E16</f>
        <v>0</v>
      </c>
      <c r="E52" s="433">
        <f>ObrazacUspjeh_Polugodište!F16</f>
        <v>0</v>
      </c>
      <c r="F52" s="414">
        <f>SUM(D52:E52)</f>
        <v>0</v>
      </c>
      <c r="G52" s="433">
        <f>ObrazacUspjeh_Polugodište!H16</f>
        <v>0</v>
      </c>
      <c r="H52" s="433">
        <f>ObrazacUspjeh_Polugodište!I16</f>
        <v>0</v>
      </c>
      <c r="I52" s="433">
        <f>ObrazacUspjeh_Polugodište!J16</f>
        <v>0</v>
      </c>
      <c r="J52" s="433">
        <f>ObrazacUspjeh_Polugodište!K16</f>
        <v>0</v>
      </c>
      <c r="K52" s="417">
        <f>SUM(G52:J52)</f>
        <v>0</v>
      </c>
      <c r="L52" s="418">
        <f>IF(F52&lt;&gt;0,K52/F52*100,"")</f>
      </c>
      <c r="M52" s="432">
        <f>ObrazacUspjeh_Polugodište!N16</f>
        <v>0</v>
      </c>
      <c r="N52" s="433">
        <f>ObrazacUspjeh_Polugodište!O16</f>
        <v>0</v>
      </c>
      <c r="O52" s="433">
        <f>ObrazacUspjeh_Polugodište!P16</f>
        <v>0</v>
      </c>
      <c r="P52" s="422">
        <f>SUM(M52:O52)</f>
        <v>0</v>
      </c>
      <c r="Q52" s="418">
        <f>IF(F52&lt;&gt;0,P52/F52*100,"")</f>
      </c>
      <c r="R52" s="438">
        <f>ObrazacUspjeh_Polugodište!S16</f>
      </c>
      <c r="S52" s="418">
        <f>IF(F52&lt;&gt;0,R52/F52*100,"")</f>
      </c>
      <c r="T52" s="732">
        <f>ObrazacUspjeh_Polugodište!U16</f>
      </c>
    </row>
    <row r="53" spans="2:20" ht="19.5" customHeight="1" thickBot="1">
      <c r="B53" s="407" t="s">
        <v>44</v>
      </c>
      <c r="C53" s="435">
        <f>ObrazacUspjeh_Polugodište!D17</f>
        <v>0</v>
      </c>
      <c r="D53" s="436">
        <f>ObrazacUspjeh_Polugodište!E17</f>
        <v>0</v>
      </c>
      <c r="E53" s="437">
        <f>ObrazacUspjeh_Polugodište!F17</f>
        <v>0</v>
      </c>
      <c r="F53" s="415">
        <f>SUM(D53:E53)</f>
        <v>0</v>
      </c>
      <c r="G53" s="432">
        <f>ObrazacUspjeh_Polugodište!H17</f>
        <v>0</v>
      </c>
      <c r="H53" s="433">
        <f>ObrazacUspjeh_Polugodište!I17</f>
        <v>0</v>
      </c>
      <c r="I53" s="433">
        <f>ObrazacUspjeh_Polugodište!J17</f>
        <v>0</v>
      </c>
      <c r="J53" s="433">
        <f>ObrazacUspjeh_Polugodište!K17</f>
        <v>0</v>
      </c>
      <c r="K53" s="417">
        <f>SUM(G53:J53)</f>
        <v>0</v>
      </c>
      <c r="L53" s="419">
        <f>IF(F53&lt;&gt;0,K53/F53*100,"")</f>
      </c>
      <c r="M53" s="432">
        <f>ObrazacUspjeh_Polugodište!N17</f>
        <v>0</v>
      </c>
      <c r="N53" s="433">
        <f>ObrazacUspjeh_Polugodište!O17</f>
        <v>0</v>
      </c>
      <c r="O53" s="433">
        <f>ObrazacUspjeh_Polugodište!P17</f>
        <v>0</v>
      </c>
      <c r="P53" s="422">
        <f>SUM(M53:O53)</f>
        <v>0</v>
      </c>
      <c r="Q53" s="418">
        <f>IF(F53&lt;&gt;0,P53/F53*100,"")</f>
      </c>
      <c r="R53" s="438">
        <f>ObrazacUspjeh_Polugodište!S17</f>
      </c>
      <c r="S53" s="418">
        <f>IF(F53&lt;&gt;0,R53/F53*100,"")</f>
      </c>
      <c r="T53" s="732">
        <f>ObrazacUspjeh_Polugodište!U17</f>
      </c>
    </row>
    <row r="54" spans="2:20" ht="15.75" thickBot="1">
      <c r="B54" s="733" t="s">
        <v>46</v>
      </c>
      <c r="C54" s="734">
        <f aca="true" t="shared" si="3" ref="C54:K54">SUM(C50:C53)</f>
        <v>0</v>
      </c>
      <c r="D54" s="735">
        <f t="shared" si="3"/>
        <v>0</v>
      </c>
      <c r="E54" s="736">
        <f t="shared" si="3"/>
        <v>0</v>
      </c>
      <c r="F54" s="737">
        <f t="shared" si="3"/>
        <v>0</v>
      </c>
      <c r="G54" s="735">
        <f t="shared" si="3"/>
        <v>0</v>
      </c>
      <c r="H54" s="736">
        <f t="shared" si="3"/>
        <v>0</v>
      </c>
      <c r="I54" s="736">
        <f t="shared" si="3"/>
        <v>0</v>
      </c>
      <c r="J54" s="736">
        <f t="shared" si="3"/>
        <v>0</v>
      </c>
      <c r="K54" s="738">
        <f t="shared" si="3"/>
        <v>0</v>
      </c>
      <c r="L54" s="739">
        <f>IF(F54&lt;&gt;0,K54/F54*100,"")</f>
      </c>
      <c r="M54" s="735">
        <f>SUM(M50:M53)</f>
        <v>0</v>
      </c>
      <c r="N54" s="736">
        <f>SUM(N50:N53)</f>
        <v>0</v>
      </c>
      <c r="O54" s="736">
        <f>SUM(O50:O53)</f>
        <v>0</v>
      </c>
      <c r="P54" s="740">
        <f>SUM(P50:P53)</f>
        <v>0</v>
      </c>
      <c r="Q54" s="739">
        <f>IF(F54&lt;&gt;0,P54/F54*100,"")</f>
      </c>
      <c r="R54" s="741">
        <f>SUM(R50:R53)</f>
        <v>0</v>
      </c>
      <c r="S54" s="739">
        <f>IF(F54&lt;&gt;0,R54/F54*100,"")</f>
      </c>
      <c r="T54" s="742">
        <f>IF(F54&lt;&gt;0,SUM(G54*5,H54*4,I54*3,J54*2,P54)/(F54),"")</f>
      </c>
    </row>
    <row r="55" ht="33" customHeight="1">
      <c r="C55" s="318" t="s">
        <v>119</v>
      </c>
    </row>
    <row r="56" spans="9:12" ht="33" customHeight="1">
      <c r="I56" s="297"/>
      <c r="L56" s="283" t="s">
        <v>99</v>
      </c>
    </row>
    <row r="57" spans="9:12" ht="33" customHeight="1">
      <c r="I57" s="298"/>
      <c r="L57" s="284" t="s">
        <v>108</v>
      </c>
    </row>
    <row r="58" spans="8:16" ht="33" customHeight="1">
      <c r="H58" s="6" t="s">
        <v>102</v>
      </c>
      <c r="I58" s="1190" t="str">
        <f>I44</f>
        <v>na I. polugodištu</v>
      </c>
      <c r="J58" s="1190"/>
      <c r="K58" s="991" t="s">
        <v>3</v>
      </c>
      <c r="L58" s="991"/>
      <c r="M58" s="1190" t="str">
        <f>M44</f>
        <v>2018/2019</v>
      </c>
      <c r="N58" s="1190"/>
      <c r="O58" s="991" t="s">
        <v>4</v>
      </c>
      <c r="P58" s="991"/>
    </row>
    <row r="59" ht="33" customHeight="1">
      <c r="L59" s="285"/>
    </row>
    <row r="60" spans="11:13" ht="24.75" customHeight="1">
      <c r="K60" s="1190" t="str">
        <f>K46</f>
        <v>TEHNIČKA</v>
      </c>
      <c r="L60" s="1190"/>
      <c r="M60" s="1190"/>
    </row>
    <row r="61" ht="24.75" customHeight="1" thickBot="1">
      <c r="L61" s="286" t="s">
        <v>101</v>
      </c>
    </row>
    <row r="62" spans="2:21" ht="16.5" thickBot="1">
      <c r="B62" s="1215" t="s">
        <v>8</v>
      </c>
      <c r="C62" s="1217" t="s">
        <v>9</v>
      </c>
      <c r="D62" s="1174" t="s">
        <v>10</v>
      </c>
      <c r="E62" s="1175"/>
      <c r="F62" s="1176"/>
      <c r="G62" s="1174" t="s">
        <v>95</v>
      </c>
      <c r="H62" s="1175"/>
      <c r="I62" s="1176"/>
      <c r="J62" s="1174" t="s">
        <v>96</v>
      </c>
      <c r="K62" s="1175"/>
      <c r="L62" s="1175"/>
      <c r="M62" s="1175"/>
      <c r="N62" s="1176"/>
      <c r="O62" s="1174" t="s">
        <v>97</v>
      </c>
      <c r="P62" s="1175"/>
      <c r="Q62" s="1175"/>
      <c r="R62" s="1175"/>
      <c r="S62" s="1175"/>
      <c r="T62" s="1176"/>
      <c r="U62" s="1211" t="s">
        <v>79</v>
      </c>
    </row>
    <row r="63" spans="2:21" ht="48.75" thickBot="1">
      <c r="B63" s="1216"/>
      <c r="C63" s="1218"/>
      <c r="D63" s="747" t="s">
        <v>24</v>
      </c>
      <c r="E63" s="747" t="s">
        <v>25</v>
      </c>
      <c r="F63" s="747" t="s">
        <v>64</v>
      </c>
      <c r="G63" s="748" t="s">
        <v>66</v>
      </c>
      <c r="H63" s="748" t="s">
        <v>67</v>
      </c>
      <c r="I63" s="748" t="s">
        <v>64</v>
      </c>
      <c r="J63" s="748" t="s">
        <v>68</v>
      </c>
      <c r="K63" s="748" t="s">
        <v>69</v>
      </c>
      <c r="L63" s="748" t="s">
        <v>70</v>
      </c>
      <c r="M63" s="748" t="s">
        <v>71</v>
      </c>
      <c r="N63" s="748" t="s">
        <v>72</v>
      </c>
      <c r="O63" s="748" t="s">
        <v>73</v>
      </c>
      <c r="P63" s="748" t="s">
        <v>74</v>
      </c>
      <c r="Q63" s="748" t="s">
        <v>75</v>
      </c>
      <c r="R63" s="748" t="s">
        <v>76</v>
      </c>
      <c r="S63" s="749" t="s">
        <v>77</v>
      </c>
      <c r="T63" s="748" t="s">
        <v>78</v>
      </c>
      <c r="U63" s="1212"/>
    </row>
    <row r="64" spans="2:21" ht="16.5" thickBot="1">
      <c r="B64" s="299" t="s">
        <v>38</v>
      </c>
      <c r="C64" s="300">
        <f aca="true" t="shared" si="4" ref="C64:E67">C50</f>
        <v>0</v>
      </c>
      <c r="D64" s="301">
        <f t="shared" si="4"/>
        <v>0</v>
      </c>
      <c r="E64" s="301">
        <f t="shared" si="4"/>
        <v>0</v>
      </c>
      <c r="F64" s="301">
        <f>D64+E64</f>
        <v>0</v>
      </c>
      <c r="G64" s="301">
        <f>ObrazacUspjeh_Izostanci!G55</f>
        <v>0</v>
      </c>
      <c r="H64" s="301">
        <f>ObrazacUspjeh_Izostanci!H55</f>
        <v>0</v>
      </c>
      <c r="I64" s="301">
        <f>ObrazacUspjeh_Izostanci!I55</f>
        <v>0</v>
      </c>
      <c r="J64" s="762">
        <f>ObrazacUspjeh_Izostanci!J55</f>
        <v>0</v>
      </c>
      <c r="K64" s="762">
        <f>ObrazacUspjeh_Izostanci!K55</f>
        <v>0</v>
      </c>
      <c r="L64" s="762">
        <f>ObrazacUspjeh_Izostanci!L55</f>
        <v>0</v>
      </c>
      <c r="M64" s="762">
        <f>ObrazacUspjeh_Izostanci!M55</f>
        <v>0</v>
      </c>
      <c r="N64" s="762">
        <f>ObrazacUspjeh_Izostanci!N55</f>
        <v>0</v>
      </c>
      <c r="O64" s="762">
        <f>ObrazacUspjeh_Izostanci!O55</f>
        <v>0</v>
      </c>
      <c r="P64" s="762">
        <f>ObrazacUspjeh_Izostanci!P55</f>
        <v>0</v>
      </c>
      <c r="Q64" s="762">
        <f>ObrazacUspjeh_Izostanci!Q55</f>
        <v>0</v>
      </c>
      <c r="R64" s="762">
        <f>ObrazacUspjeh_Izostanci!R55</f>
        <v>0</v>
      </c>
      <c r="S64" s="762">
        <f>ObrazacUspjeh_Izostanci!S55</f>
        <v>0</v>
      </c>
      <c r="T64" s="762">
        <f>ObrazacUspjeh_Izostanci!T55</f>
        <v>0</v>
      </c>
      <c r="U64" s="762">
        <f>ObrazacUspjeh_Izostanci!U55</f>
        <v>0</v>
      </c>
    </row>
    <row r="65" spans="2:21" ht="16.5" thickBot="1">
      <c r="B65" s="302" t="s">
        <v>40</v>
      </c>
      <c r="C65" s="303">
        <f t="shared" si="4"/>
        <v>0</v>
      </c>
      <c r="D65" s="288">
        <f t="shared" si="4"/>
        <v>0</v>
      </c>
      <c r="E65" s="288">
        <f t="shared" si="4"/>
        <v>0</v>
      </c>
      <c r="F65" s="288">
        <f>D65+E65</f>
        <v>0</v>
      </c>
      <c r="G65" s="288">
        <f>ObrazacUspjeh_Izostanci!G56</f>
        <v>0</v>
      </c>
      <c r="H65" s="288">
        <f>ObrazacUspjeh_Izostanci!H56</f>
        <v>0</v>
      </c>
      <c r="I65" s="288">
        <f>ObrazacUspjeh_Izostanci!I56</f>
        <v>0</v>
      </c>
      <c r="J65" s="763">
        <f>ObrazacUspjeh_Izostanci!J56</f>
        <v>0</v>
      </c>
      <c r="K65" s="763">
        <f>ObrazacUspjeh_Izostanci!K56</f>
        <v>0</v>
      </c>
      <c r="L65" s="763">
        <f>ObrazacUspjeh_Izostanci!L56</f>
        <v>0</v>
      </c>
      <c r="M65" s="763">
        <f>ObrazacUspjeh_Izostanci!M56</f>
        <v>0</v>
      </c>
      <c r="N65" s="763">
        <f>ObrazacUspjeh_Izostanci!N56</f>
        <v>0</v>
      </c>
      <c r="O65" s="763">
        <f>ObrazacUspjeh_Izostanci!O56</f>
        <v>0</v>
      </c>
      <c r="P65" s="763">
        <f>ObrazacUspjeh_Izostanci!P56</f>
        <v>0</v>
      </c>
      <c r="Q65" s="763">
        <f>ObrazacUspjeh_Izostanci!Q56</f>
        <v>0</v>
      </c>
      <c r="R65" s="763">
        <f>ObrazacUspjeh_Izostanci!R56</f>
        <v>0</v>
      </c>
      <c r="S65" s="763">
        <f>ObrazacUspjeh_Izostanci!S56</f>
        <v>0</v>
      </c>
      <c r="T65" s="763">
        <f>ObrazacUspjeh_Izostanci!T56</f>
        <v>0</v>
      </c>
      <c r="U65" s="763">
        <f>ObrazacUspjeh_Izostanci!U56</f>
        <v>0</v>
      </c>
    </row>
    <row r="66" spans="2:21" ht="16.5" thickBot="1">
      <c r="B66" s="302" t="s">
        <v>42</v>
      </c>
      <c r="C66" s="303">
        <f t="shared" si="4"/>
        <v>0</v>
      </c>
      <c r="D66" s="288">
        <f t="shared" si="4"/>
        <v>0</v>
      </c>
      <c r="E66" s="288">
        <f t="shared" si="4"/>
        <v>0</v>
      </c>
      <c r="F66" s="288">
        <f>D66+E66</f>
        <v>0</v>
      </c>
      <c r="G66" s="288">
        <f>ObrazacUspjeh_Izostanci!G57</f>
        <v>0</v>
      </c>
      <c r="H66" s="288">
        <f>ObrazacUspjeh_Izostanci!H57</f>
        <v>0</v>
      </c>
      <c r="I66" s="288">
        <f>ObrazacUspjeh_Izostanci!I57</f>
        <v>0</v>
      </c>
      <c r="J66" s="763">
        <f>ObrazacUspjeh_Izostanci!J57</f>
        <v>0</v>
      </c>
      <c r="K66" s="763">
        <f>ObrazacUspjeh_Izostanci!K57</f>
        <v>0</v>
      </c>
      <c r="L66" s="763">
        <f>ObrazacUspjeh_Izostanci!L57</f>
        <v>0</v>
      </c>
      <c r="M66" s="763">
        <f>ObrazacUspjeh_Izostanci!M57</f>
        <v>0</v>
      </c>
      <c r="N66" s="763">
        <f>ObrazacUspjeh_Izostanci!N57</f>
        <v>0</v>
      </c>
      <c r="O66" s="763">
        <f>ObrazacUspjeh_Izostanci!O57</f>
        <v>0</v>
      </c>
      <c r="P66" s="763">
        <f>ObrazacUspjeh_Izostanci!P57</f>
        <v>0</v>
      </c>
      <c r="Q66" s="763">
        <f>ObrazacUspjeh_Izostanci!Q57</f>
        <v>0</v>
      </c>
      <c r="R66" s="763">
        <f>ObrazacUspjeh_Izostanci!R57</f>
        <v>0</v>
      </c>
      <c r="S66" s="763">
        <f>ObrazacUspjeh_Izostanci!S57</f>
        <v>0</v>
      </c>
      <c r="T66" s="763">
        <f>ObrazacUspjeh_Izostanci!T57</f>
        <v>0</v>
      </c>
      <c r="U66" s="763">
        <f>ObrazacUspjeh_Izostanci!U57</f>
        <v>0</v>
      </c>
    </row>
    <row r="67" spans="2:21" ht="16.5" thickBot="1">
      <c r="B67" s="304" t="s">
        <v>44</v>
      </c>
      <c r="C67" s="305">
        <f t="shared" si="4"/>
        <v>0</v>
      </c>
      <c r="D67" s="293">
        <f t="shared" si="4"/>
        <v>0</v>
      </c>
      <c r="E67" s="293">
        <f t="shared" si="4"/>
        <v>0</v>
      </c>
      <c r="F67" s="293">
        <f>D67+E67</f>
        <v>0</v>
      </c>
      <c r="G67" s="293">
        <f>ObrazacUspjeh_Izostanci!G58</f>
        <v>0</v>
      </c>
      <c r="H67" s="293">
        <f>ObrazacUspjeh_Izostanci!H58</f>
        <v>0</v>
      </c>
      <c r="I67" s="293">
        <f>ObrazacUspjeh_Izostanci!I58</f>
        <v>0</v>
      </c>
      <c r="J67" s="767">
        <f>ObrazacUspjeh_Izostanci!J58</f>
        <v>0</v>
      </c>
      <c r="K67" s="767">
        <f>ObrazacUspjeh_Izostanci!K58</f>
        <v>0</v>
      </c>
      <c r="L67" s="767">
        <f>ObrazacUspjeh_Izostanci!L58</f>
        <v>0</v>
      </c>
      <c r="M67" s="767">
        <f>ObrazacUspjeh_Izostanci!M58</f>
        <v>0</v>
      </c>
      <c r="N67" s="767">
        <f>ObrazacUspjeh_Izostanci!N58</f>
        <v>0</v>
      </c>
      <c r="O67" s="767">
        <f>ObrazacUspjeh_Izostanci!O58</f>
        <v>0</v>
      </c>
      <c r="P67" s="767">
        <f>ObrazacUspjeh_Izostanci!P58</f>
        <v>0</v>
      </c>
      <c r="Q67" s="767">
        <f>ObrazacUspjeh_Izostanci!Q58</f>
        <v>0</v>
      </c>
      <c r="R67" s="767">
        <f>ObrazacUspjeh_Izostanci!R58</f>
        <v>0</v>
      </c>
      <c r="S67" s="767">
        <f>ObrazacUspjeh_Izostanci!S58</f>
        <v>0</v>
      </c>
      <c r="T67" s="767">
        <f>ObrazacUspjeh_Izostanci!T58</f>
        <v>0</v>
      </c>
      <c r="U67" s="767">
        <f>ObrazacUspjeh_Izostanci!U58</f>
        <v>0</v>
      </c>
    </row>
    <row r="68" spans="2:21" ht="33" customHeight="1" thickBot="1" thickTop="1">
      <c r="B68" s="328" t="s">
        <v>98</v>
      </c>
      <c r="C68" s="329">
        <f>SUM(C64:C67)</f>
        <v>0</v>
      </c>
      <c r="D68" s="329">
        <f aca="true" t="shared" si="5" ref="D68:U68">SUM(D64:D67)</f>
        <v>0</v>
      </c>
      <c r="E68" s="329">
        <f t="shared" si="5"/>
        <v>0</v>
      </c>
      <c r="F68" s="329">
        <f t="shared" si="5"/>
        <v>0</v>
      </c>
      <c r="G68" s="329">
        <f t="shared" si="5"/>
        <v>0</v>
      </c>
      <c r="H68" s="329">
        <f t="shared" si="5"/>
        <v>0</v>
      </c>
      <c r="I68" s="329">
        <f t="shared" si="5"/>
        <v>0</v>
      </c>
      <c r="J68" s="768">
        <f t="shared" si="5"/>
        <v>0</v>
      </c>
      <c r="K68" s="768">
        <f t="shared" si="5"/>
        <v>0</v>
      </c>
      <c r="L68" s="768">
        <f t="shared" si="5"/>
        <v>0</v>
      </c>
      <c r="M68" s="768">
        <f t="shared" si="5"/>
        <v>0</v>
      </c>
      <c r="N68" s="768">
        <f t="shared" si="5"/>
        <v>0</v>
      </c>
      <c r="O68" s="768">
        <f t="shared" si="5"/>
        <v>0</v>
      </c>
      <c r="P68" s="768">
        <f t="shared" si="5"/>
        <v>0</v>
      </c>
      <c r="Q68" s="768">
        <f t="shared" si="5"/>
        <v>0</v>
      </c>
      <c r="R68" s="768">
        <f t="shared" si="5"/>
        <v>0</v>
      </c>
      <c r="S68" s="768">
        <f t="shared" si="5"/>
        <v>0</v>
      </c>
      <c r="T68" s="769">
        <f t="shared" si="5"/>
        <v>0</v>
      </c>
      <c r="U68" s="768">
        <f t="shared" si="5"/>
        <v>0</v>
      </c>
    </row>
    <row r="69" ht="33" customHeight="1">
      <c r="C69" s="318" t="s">
        <v>119</v>
      </c>
    </row>
    <row r="70" ht="33" customHeight="1"/>
    <row r="71" ht="33" customHeight="1">
      <c r="S71" s="363" t="s">
        <v>112</v>
      </c>
    </row>
    <row r="72" spans="17:21" ht="24.75" customHeight="1">
      <c r="Q72" s="1189" t="str">
        <f>P36</f>
        <v>ime i prezime</v>
      </c>
      <c r="R72" s="1189"/>
      <c r="S72" s="1189"/>
      <c r="T72" s="1189"/>
      <c r="U72" s="1189"/>
    </row>
    <row r="73" ht="24.75" customHeight="1"/>
    <row r="75" spans="2:12" ht="18.75">
      <c r="B75" s="1199"/>
      <c r="C75" s="1199"/>
      <c r="D75" s="1199"/>
      <c r="E75" s="1199"/>
      <c r="F75" s="1199"/>
      <c r="G75" s="1199"/>
      <c r="L75" s="283" t="s">
        <v>99</v>
      </c>
    </row>
    <row r="76" spans="2:12" ht="15.75">
      <c r="B76" s="1200" t="s">
        <v>109</v>
      </c>
      <c r="C76" s="1200"/>
      <c r="D76" s="1200"/>
      <c r="E76" s="1200"/>
      <c r="F76" s="1200"/>
      <c r="G76" s="1200"/>
      <c r="L76" s="284" t="s">
        <v>100</v>
      </c>
    </row>
    <row r="77" spans="2:5" ht="15">
      <c r="B77" s="363" t="s">
        <v>110</v>
      </c>
      <c r="C77" s="1199"/>
      <c r="D77" s="1199"/>
      <c r="E77" s="1199"/>
    </row>
    <row r="78" spans="2:12" ht="15">
      <c r="B78" s="363" t="s">
        <v>111</v>
      </c>
      <c r="C78" s="1199"/>
      <c r="D78" s="1199"/>
      <c r="E78" s="1199"/>
      <c r="F78" s="6"/>
      <c r="G78" s="6"/>
      <c r="H78" s="6"/>
      <c r="I78" s="6"/>
      <c r="J78" s="6"/>
      <c r="K78" s="6"/>
      <c r="L78" s="6"/>
    </row>
    <row r="79" spans="8:16" ht="15.75">
      <c r="H79" s="6" t="s">
        <v>102</v>
      </c>
      <c r="I79" s="1190" t="str">
        <f>I6</f>
        <v>na I. polugodištu</v>
      </c>
      <c r="J79" s="1190"/>
      <c r="K79" s="991" t="s">
        <v>3</v>
      </c>
      <c r="L79" s="991"/>
      <c r="M79" s="1190" t="str">
        <f>M6</f>
        <v>2018/2019</v>
      </c>
      <c r="N79" s="1190"/>
      <c r="O79" s="991" t="s">
        <v>4</v>
      </c>
      <c r="P79" s="991"/>
    </row>
    <row r="80" ht="15">
      <c r="L80" s="285"/>
    </row>
    <row r="81" spans="11:13" ht="15.75">
      <c r="K81" s="990" t="s">
        <v>105</v>
      </c>
      <c r="L81" s="990"/>
      <c r="M81" s="990"/>
    </row>
    <row r="82" spans="12:21" ht="15.75" thickBot="1">
      <c r="L82" s="286" t="s">
        <v>101</v>
      </c>
      <c r="U82" s="728"/>
    </row>
    <row r="83" spans="2:22" ht="15">
      <c r="B83" s="924" t="s">
        <v>8</v>
      </c>
      <c r="C83" s="1197" t="s">
        <v>9</v>
      </c>
      <c r="D83" s="917" t="s">
        <v>10</v>
      </c>
      <c r="E83" s="918"/>
      <c r="F83" s="919"/>
      <c r="G83" s="917" t="s">
        <v>20</v>
      </c>
      <c r="H83" s="918"/>
      <c r="I83" s="918"/>
      <c r="J83" s="918"/>
      <c r="K83" s="918"/>
      <c r="L83" s="919"/>
      <c r="M83" s="917" t="s">
        <v>22</v>
      </c>
      <c r="N83" s="918"/>
      <c r="O83" s="918"/>
      <c r="P83" s="918"/>
      <c r="Q83" s="919"/>
      <c r="R83" s="917" t="s">
        <v>129</v>
      </c>
      <c r="S83" s="919"/>
      <c r="T83" s="1197" t="s">
        <v>14</v>
      </c>
      <c r="U83" s="268"/>
      <c r="V83" s="728"/>
    </row>
    <row r="84" spans="2:22" ht="41.25" thickBot="1">
      <c r="B84" s="925"/>
      <c r="C84" s="1198"/>
      <c r="D84" s="451" t="s">
        <v>24</v>
      </c>
      <c r="E84" s="452" t="s">
        <v>25</v>
      </c>
      <c r="F84" s="453" t="s">
        <v>26</v>
      </c>
      <c r="G84" s="454" t="s">
        <v>138</v>
      </c>
      <c r="H84" s="454" t="s">
        <v>139</v>
      </c>
      <c r="I84" s="454" t="s">
        <v>140</v>
      </c>
      <c r="J84" s="454" t="s">
        <v>141</v>
      </c>
      <c r="K84" s="455" t="s">
        <v>142</v>
      </c>
      <c r="L84" s="456" t="s">
        <v>28</v>
      </c>
      <c r="M84" s="451" t="s">
        <v>29</v>
      </c>
      <c r="N84" s="452" t="s">
        <v>30</v>
      </c>
      <c r="O84" s="452" t="s">
        <v>31</v>
      </c>
      <c r="P84" s="452" t="s">
        <v>143</v>
      </c>
      <c r="Q84" s="453" t="s">
        <v>28</v>
      </c>
      <c r="R84" s="451" t="s">
        <v>144</v>
      </c>
      <c r="S84" s="453" t="s">
        <v>28</v>
      </c>
      <c r="T84" s="1198"/>
      <c r="U84" s="728"/>
      <c r="V84" s="728"/>
    </row>
    <row r="85" spans="2:22" ht="15">
      <c r="B85" s="376" t="s">
        <v>38</v>
      </c>
      <c r="C85" s="431">
        <f>ObrazacUspjeh_Polugodište!D24</f>
        <v>0</v>
      </c>
      <c r="D85" s="432">
        <f>ObrazacUspjeh_Polugodište!E24</f>
        <v>0</v>
      </c>
      <c r="E85" s="433">
        <f>ObrazacUspjeh_Polugodište!F24</f>
        <v>0</v>
      </c>
      <c r="F85" s="414">
        <f>SUM(D85:E85)</f>
        <v>0</v>
      </c>
      <c r="G85" s="433">
        <f>ObrazacUspjeh_Polugodište!H24</f>
        <v>0</v>
      </c>
      <c r="H85" s="433">
        <f>ObrazacUspjeh_Polugodište!I24</f>
        <v>0</v>
      </c>
      <c r="I85" s="433">
        <f>ObrazacUspjeh_Polugodište!J24</f>
        <v>0</v>
      </c>
      <c r="J85" s="433">
        <f>ObrazacUspjeh_Polugodište!K24</f>
        <v>0</v>
      </c>
      <c r="K85" s="417">
        <f>IF(F85&lt;&gt;0,SUM(G85:J85),"")</f>
      </c>
      <c r="L85" s="418">
        <f>IF(F85&lt;&gt;0,K85/F85*100,"")</f>
      </c>
      <c r="M85" s="432">
        <f>ObrazacUspjeh_Polugodište!N24</f>
        <v>0</v>
      </c>
      <c r="N85" s="433">
        <f>ObrazacUspjeh_Polugodište!O24</f>
        <v>0</v>
      </c>
      <c r="O85" s="433">
        <f>ObrazacUspjeh_Polugodište!P24</f>
        <v>0</v>
      </c>
      <c r="P85" s="422">
        <f>SUM(M85:O85)</f>
        <v>0</v>
      </c>
      <c r="Q85" s="418">
        <f>IF(F85&lt;&gt;0,P85/F85*100,"")</f>
      </c>
      <c r="R85" s="438">
        <f>ObrazacUspjeh_Polugodište!S24</f>
      </c>
      <c r="S85" s="418">
        <f>IF(F85&lt;&gt;0,R85/F85*100,"")</f>
      </c>
      <c r="T85" s="732">
        <f>ObrazacUspjeh_Polugodište!U24</f>
      </c>
      <c r="U85" s="729"/>
      <c r="V85" s="728"/>
    </row>
    <row r="86" spans="2:22" ht="15">
      <c r="B86" s="382" t="s">
        <v>40</v>
      </c>
      <c r="C86" s="434">
        <f>ObrazacUspjeh_Polugodište!D25</f>
        <v>0</v>
      </c>
      <c r="D86" s="432">
        <f>ObrazacUspjeh_Polugodište!E25</f>
        <v>0</v>
      </c>
      <c r="E86" s="433">
        <f>ObrazacUspjeh_Polugodište!F25</f>
        <v>0</v>
      </c>
      <c r="F86" s="414">
        <f>SUM(D86:E86)</f>
        <v>0</v>
      </c>
      <c r="G86" s="433">
        <f>ObrazacUspjeh_Polugodište!H25</f>
        <v>0</v>
      </c>
      <c r="H86" s="433">
        <f>ObrazacUspjeh_Polugodište!I25</f>
        <v>0</v>
      </c>
      <c r="I86" s="433">
        <f>ObrazacUspjeh_Polugodište!J25</f>
        <v>0</v>
      </c>
      <c r="J86" s="433">
        <f>ObrazacUspjeh_Polugodište!K25</f>
        <v>0</v>
      </c>
      <c r="K86" s="417">
        <f>SUM(G86:J86)</f>
        <v>0</v>
      </c>
      <c r="L86" s="418">
        <f>IF(F86&lt;&gt;0,K86/F86*100,"")</f>
      </c>
      <c r="M86" s="432">
        <f>ObrazacUspjeh_Polugodište!N25</f>
        <v>0</v>
      </c>
      <c r="N86" s="433">
        <f>ObrazacUspjeh_Polugodište!O25</f>
        <v>0</v>
      </c>
      <c r="O86" s="433">
        <f>ObrazacUspjeh_Polugodište!P25</f>
        <v>0</v>
      </c>
      <c r="P86" s="422">
        <f>SUM(M86:O86)</f>
        <v>0</v>
      </c>
      <c r="Q86" s="418">
        <f>IF(F86&lt;&gt;0,P86/F86*100,"")</f>
      </c>
      <c r="R86" s="438">
        <f>ObrazacUspjeh_Polugodište!S25</f>
      </c>
      <c r="S86" s="418">
        <f>IF(F86&lt;&gt;0,R86/F86*100,"")</f>
      </c>
      <c r="T86" s="732">
        <f>ObrazacUspjeh_Polugodište!U25</f>
      </c>
      <c r="U86" s="729"/>
      <c r="V86" s="729"/>
    </row>
    <row r="87" spans="2:22" ht="15.75" thickBot="1">
      <c r="B87" s="384" t="s">
        <v>42</v>
      </c>
      <c r="C87" s="435">
        <f>ObrazacUspjeh_Polugodište!D26</f>
        <v>0</v>
      </c>
      <c r="D87" s="432">
        <f>ObrazacUspjeh_Polugodište!E26</f>
        <v>0</v>
      </c>
      <c r="E87" s="433">
        <f>ObrazacUspjeh_Polugodište!F26</f>
        <v>0</v>
      </c>
      <c r="F87" s="414">
        <f>SUM(D87:E87)</f>
        <v>0</v>
      </c>
      <c r="G87" s="433">
        <f>ObrazacUspjeh_Polugodište!H26</f>
        <v>0</v>
      </c>
      <c r="H87" s="433">
        <f>ObrazacUspjeh_Polugodište!I26</f>
        <v>0</v>
      </c>
      <c r="I87" s="433">
        <f>ObrazacUspjeh_Polugodište!J26</f>
        <v>0</v>
      </c>
      <c r="J87" s="433">
        <f>ObrazacUspjeh_Polugodište!K26</f>
        <v>0</v>
      </c>
      <c r="K87" s="417">
        <f>SUM(G87:J87)</f>
        <v>0</v>
      </c>
      <c r="L87" s="418">
        <f>IF(F87&lt;&gt;0,K87/F87*100,"")</f>
      </c>
      <c r="M87" s="432">
        <f>ObrazacUspjeh_Polugodište!N26</f>
        <v>0</v>
      </c>
      <c r="N87" s="433">
        <f>ObrazacUspjeh_Polugodište!O26</f>
        <v>0</v>
      </c>
      <c r="O87" s="433">
        <f>ObrazacUspjeh_Polugodište!P26</f>
        <v>0</v>
      </c>
      <c r="P87" s="422">
        <f>SUM(M87:O87)</f>
        <v>0</v>
      </c>
      <c r="Q87" s="418">
        <f>IF(F87&lt;&gt;0,P87/F87*100,"")</f>
      </c>
      <c r="R87" s="438">
        <f>ObrazacUspjeh_Polugodište!S26</f>
      </c>
      <c r="S87" s="418">
        <f>IF(F87&lt;&gt;0,R87/F87*100,"")</f>
      </c>
      <c r="T87" s="732">
        <f>ObrazacUspjeh_Polugodište!U26</f>
      </c>
      <c r="U87" s="729"/>
      <c r="V87" s="729"/>
    </row>
    <row r="88" spans="2:22" ht="15.75" thickBot="1">
      <c r="B88" s="733" t="s">
        <v>46</v>
      </c>
      <c r="C88" s="734">
        <f>SUM(C85:C87)</f>
        <v>0</v>
      </c>
      <c r="D88" s="735">
        <f aca="true" t="shared" si="6" ref="D88:K88">SUM(D85:D87)</f>
        <v>0</v>
      </c>
      <c r="E88" s="736">
        <f t="shared" si="6"/>
        <v>0</v>
      </c>
      <c r="F88" s="737">
        <f t="shared" si="6"/>
        <v>0</v>
      </c>
      <c r="G88" s="735">
        <f t="shared" si="6"/>
        <v>0</v>
      </c>
      <c r="H88" s="736">
        <f t="shared" si="6"/>
        <v>0</v>
      </c>
      <c r="I88" s="736">
        <f t="shared" si="6"/>
        <v>0</v>
      </c>
      <c r="J88" s="736">
        <f t="shared" si="6"/>
        <v>0</v>
      </c>
      <c r="K88" s="738">
        <f t="shared" si="6"/>
        <v>0</v>
      </c>
      <c r="L88" s="739">
        <f>IF(F88&lt;&gt;0,K88/F88*100,"")</f>
      </c>
      <c r="M88" s="735">
        <f>SUM(M85:M87)</f>
        <v>0</v>
      </c>
      <c r="N88" s="736">
        <f>SUM(N85:N87)</f>
        <v>0</v>
      </c>
      <c r="O88" s="736">
        <f>SUM(O85:O87)</f>
        <v>0</v>
      </c>
      <c r="P88" s="740">
        <f>SUM(P85:P87)</f>
        <v>0</v>
      </c>
      <c r="Q88" s="739">
        <f>IF(F88&lt;&gt;0,P88/F88*100,"")</f>
      </c>
      <c r="R88" s="741">
        <f>SUM(R85:R87)</f>
        <v>0</v>
      </c>
      <c r="S88" s="739">
        <f>IF(F88&lt;&gt;0,R88/F88*100,"")</f>
      </c>
      <c r="T88" s="742">
        <f>IF(F88&lt;&gt;0,SUM(G88*5,H88*4,I88*3,J88*2,P88)/(F88),"")</f>
      </c>
      <c r="V88" s="731"/>
    </row>
    <row r="89" ht="15">
      <c r="C89" s="318" t="s">
        <v>119</v>
      </c>
    </row>
    <row r="90" spans="9:12" ht="33" customHeight="1">
      <c r="I90" s="297"/>
      <c r="L90" s="283" t="s">
        <v>99</v>
      </c>
    </row>
    <row r="91" spans="9:12" ht="33" customHeight="1">
      <c r="I91" s="298"/>
      <c r="L91" s="284" t="s">
        <v>108</v>
      </c>
    </row>
    <row r="92" spans="8:16" ht="33" customHeight="1">
      <c r="H92" s="6" t="s">
        <v>102</v>
      </c>
      <c r="I92" s="1190" t="str">
        <f>I79</f>
        <v>na I. polugodištu</v>
      </c>
      <c r="J92" s="1190"/>
      <c r="K92" s="991" t="s">
        <v>3</v>
      </c>
      <c r="L92" s="991"/>
      <c r="M92" s="1190" t="str">
        <f>M79</f>
        <v>2018/2019</v>
      </c>
      <c r="N92" s="1190"/>
      <c r="O92" s="991" t="s">
        <v>4</v>
      </c>
      <c r="P92" s="991"/>
    </row>
    <row r="93" ht="33" customHeight="1">
      <c r="L93" s="285"/>
    </row>
    <row r="94" spans="11:13" ht="24.75" customHeight="1">
      <c r="K94" s="1190" t="str">
        <f>K81</f>
        <v>STRUČNA</v>
      </c>
      <c r="L94" s="1190"/>
      <c r="M94" s="1190"/>
    </row>
    <row r="95" ht="24.75" customHeight="1" thickBot="1">
      <c r="L95" s="286" t="s">
        <v>101</v>
      </c>
    </row>
    <row r="96" spans="2:21" ht="24.75" customHeight="1" thickBot="1">
      <c r="B96" s="1077" t="s">
        <v>8</v>
      </c>
      <c r="C96" s="1074" t="s">
        <v>9</v>
      </c>
      <c r="D96" s="1205" t="s">
        <v>10</v>
      </c>
      <c r="E96" s="1206"/>
      <c r="F96" s="1207"/>
      <c r="G96" s="1205" t="s">
        <v>95</v>
      </c>
      <c r="H96" s="1206"/>
      <c r="I96" s="1207"/>
      <c r="J96" s="1205" t="s">
        <v>96</v>
      </c>
      <c r="K96" s="1206"/>
      <c r="L96" s="1206"/>
      <c r="M96" s="1206"/>
      <c r="N96" s="1207"/>
      <c r="O96" s="1205" t="s">
        <v>97</v>
      </c>
      <c r="P96" s="1206"/>
      <c r="Q96" s="1206"/>
      <c r="R96" s="1206"/>
      <c r="S96" s="1206"/>
      <c r="T96" s="1207"/>
      <c r="U96" s="1208" t="s">
        <v>79</v>
      </c>
    </row>
    <row r="97" spans="2:21" ht="51.75" thickBot="1">
      <c r="B97" s="1078"/>
      <c r="C97" s="1075"/>
      <c r="D97" s="281" t="s">
        <v>24</v>
      </c>
      <c r="E97" s="281" t="s">
        <v>25</v>
      </c>
      <c r="F97" s="281" t="s">
        <v>64</v>
      </c>
      <c r="G97" s="360" t="s">
        <v>66</v>
      </c>
      <c r="H97" s="360" t="s">
        <v>67</v>
      </c>
      <c r="I97" s="360" t="s">
        <v>64</v>
      </c>
      <c r="J97" s="360" t="s">
        <v>68</v>
      </c>
      <c r="K97" s="360" t="s">
        <v>69</v>
      </c>
      <c r="L97" s="360" t="s">
        <v>70</v>
      </c>
      <c r="M97" s="360" t="s">
        <v>71</v>
      </c>
      <c r="N97" s="360" t="s">
        <v>72</v>
      </c>
      <c r="O97" s="360" t="s">
        <v>73</v>
      </c>
      <c r="P97" s="360" t="s">
        <v>74</v>
      </c>
      <c r="Q97" s="360" t="s">
        <v>75</v>
      </c>
      <c r="R97" s="360" t="s">
        <v>76</v>
      </c>
      <c r="S97" s="360" t="s">
        <v>77</v>
      </c>
      <c r="T97" s="360" t="s">
        <v>78</v>
      </c>
      <c r="U97" s="1209"/>
    </row>
    <row r="98" spans="2:21" ht="16.5" thickBot="1">
      <c r="B98" s="299" t="s">
        <v>38</v>
      </c>
      <c r="C98" s="300">
        <f>C85</f>
        <v>0</v>
      </c>
      <c r="D98" s="301">
        <f>D85</f>
        <v>0</v>
      </c>
      <c r="E98" s="301">
        <f>E85</f>
        <v>0</v>
      </c>
      <c r="F98" s="301">
        <f>D98+E98</f>
        <v>0</v>
      </c>
      <c r="G98" s="301">
        <f>ObrazacUspjeh_Izostanci!G68</f>
        <v>0</v>
      </c>
      <c r="H98" s="301">
        <f>ObrazacUspjeh_Izostanci!H68</f>
        <v>0</v>
      </c>
      <c r="I98" s="301">
        <f>G98+H98</f>
        <v>0</v>
      </c>
      <c r="J98" s="301">
        <f>ObrazacUspjeh_Izostanci!J68</f>
        <v>0</v>
      </c>
      <c r="K98" s="762">
        <f>ObrazacUspjeh_Izostanci!K68</f>
        <v>0</v>
      </c>
      <c r="L98" s="762">
        <f>ObrazacUspjeh_Izostanci!L68</f>
        <v>0</v>
      </c>
      <c r="M98" s="762">
        <f>ObrazacUspjeh_Izostanci!M68</f>
        <v>0</v>
      </c>
      <c r="N98" s="762">
        <f>ObrazacUspjeh_Izostanci!N68</f>
        <v>0</v>
      </c>
      <c r="O98" s="762">
        <f>ObrazacUspjeh_Izostanci!O68</f>
        <v>0</v>
      </c>
      <c r="P98" s="762">
        <f>ObrazacUspjeh_Izostanci!P68</f>
        <v>0</v>
      </c>
      <c r="Q98" s="762">
        <f>ObrazacUspjeh_Izostanci!Q68</f>
        <v>0</v>
      </c>
      <c r="R98" s="762">
        <f>ObrazacUspjeh_Izostanci!R68</f>
        <v>0</v>
      </c>
      <c r="S98" s="762">
        <f>ObrazacUspjeh_Izostanci!S68</f>
        <v>0</v>
      </c>
      <c r="T98" s="762">
        <f>ObrazacUspjeh_Izostanci!T68</f>
        <v>0</v>
      </c>
      <c r="U98" s="762">
        <f>ObrazacUspjeh_Izostanci!U68</f>
        <v>0</v>
      </c>
    </row>
    <row r="99" spans="2:21" ht="16.5" thickBot="1">
      <c r="B99" s="302" t="s">
        <v>40</v>
      </c>
      <c r="C99" s="303">
        <f aca="true" t="shared" si="7" ref="C99:E100">C86</f>
        <v>0</v>
      </c>
      <c r="D99" s="288">
        <f t="shared" si="7"/>
        <v>0</v>
      </c>
      <c r="E99" s="288">
        <f t="shared" si="7"/>
        <v>0</v>
      </c>
      <c r="F99" s="288">
        <f>D99+E99</f>
        <v>0</v>
      </c>
      <c r="G99" s="288">
        <f>ObrazacUspjeh_Izostanci!G69</f>
        <v>0</v>
      </c>
      <c r="H99" s="288">
        <f>ObrazacUspjeh_Izostanci!H69</f>
        <v>0</v>
      </c>
      <c r="I99" s="288">
        <f>G99+H99</f>
        <v>0</v>
      </c>
      <c r="J99" s="288">
        <f>ObrazacUspjeh_Izostanci!J69</f>
        <v>0</v>
      </c>
      <c r="K99" s="763">
        <f>ObrazacUspjeh_Izostanci!K69</f>
        <v>0</v>
      </c>
      <c r="L99" s="763">
        <f>ObrazacUspjeh_Izostanci!L69</f>
        <v>0</v>
      </c>
      <c r="M99" s="763">
        <f>ObrazacUspjeh_Izostanci!M69</f>
        <v>0</v>
      </c>
      <c r="N99" s="763">
        <f>ObrazacUspjeh_Izostanci!N69</f>
        <v>0</v>
      </c>
      <c r="O99" s="763">
        <f>ObrazacUspjeh_Izostanci!O69</f>
        <v>0</v>
      </c>
      <c r="P99" s="763">
        <f>ObrazacUspjeh_Izostanci!P69</f>
        <v>0</v>
      </c>
      <c r="Q99" s="763">
        <f>ObrazacUspjeh_Izostanci!Q69</f>
        <v>0</v>
      </c>
      <c r="R99" s="763">
        <f>ObrazacUspjeh_Izostanci!R69</f>
        <v>0</v>
      </c>
      <c r="S99" s="763">
        <f>ObrazacUspjeh_Izostanci!S69</f>
        <v>0</v>
      </c>
      <c r="T99" s="763">
        <f>ObrazacUspjeh_Izostanci!T69</f>
        <v>0</v>
      </c>
      <c r="U99" s="763">
        <f>ObrazacUspjeh_Izostanci!U69</f>
        <v>0</v>
      </c>
    </row>
    <row r="100" spans="2:21" ht="16.5" thickBot="1">
      <c r="B100" s="326" t="s">
        <v>42</v>
      </c>
      <c r="C100" s="327">
        <f t="shared" si="7"/>
        <v>0</v>
      </c>
      <c r="D100" s="322">
        <f t="shared" si="7"/>
        <v>0</v>
      </c>
      <c r="E100" s="322">
        <f t="shared" si="7"/>
        <v>0</v>
      </c>
      <c r="F100" s="322">
        <f>D100+E100</f>
        <v>0</v>
      </c>
      <c r="G100" s="322">
        <f>ObrazacUspjeh_Izostanci!G70</f>
        <v>0</v>
      </c>
      <c r="H100" s="322">
        <f>ObrazacUspjeh_Izostanci!H70</f>
        <v>0</v>
      </c>
      <c r="I100" s="322">
        <f>G100+H100</f>
        <v>0</v>
      </c>
      <c r="J100" s="322">
        <f>ObrazacUspjeh_Izostanci!J70</f>
        <v>0</v>
      </c>
      <c r="K100" s="764">
        <f>ObrazacUspjeh_Izostanci!K70</f>
        <v>0</v>
      </c>
      <c r="L100" s="764">
        <f>ObrazacUspjeh_Izostanci!L70</f>
        <v>0</v>
      </c>
      <c r="M100" s="764">
        <f>ObrazacUspjeh_Izostanci!M70</f>
        <v>0</v>
      </c>
      <c r="N100" s="764">
        <f>ObrazacUspjeh_Izostanci!N70</f>
        <v>0</v>
      </c>
      <c r="O100" s="764">
        <f>ObrazacUspjeh_Izostanci!O70</f>
        <v>0</v>
      </c>
      <c r="P100" s="764">
        <f>ObrazacUspjeh_Izostanci!P70</f>
        <v>0</v>
      </c>
      <c r="Q100" s="764">
        <f>ObrazacUspjeh_Izostanci!Q70</f>
        <v>0</v>
      </c>
      <c r="R100" s="764">
        <f>ObrazacUspjeh_Izostanci!R70</f>
        <v>0</v>
      </c>
      <c r="S100" s="764">
        <f>ObrazacUspjeh_Izostanci!S70</f>
        <v>0</v>
      </c>
      <c r="T100" s="764">
        <f>ObrazacUspjeh_Izostanci!T70</f>
        <v>0</v>
      </c>
      <c r="U100" s="764">
        <f>ObrazacUspjeh_Izostanci!U70</f>
        <v>0</v>
      </c>
    </row>
    <row r="101" spans="2:21" ht="16.5" thickBot="1" thickTop="1">
      <c r="B101" s="335" t="s">
        <v>98</v>
      </c>
      <c r="C101" s="336">
        <f>SUM(C98:C100)</f>
        <v>0</v>
      </c>
      <c r="D101" s="336">
        <f aca="true" t="shared" si="8" ref="D101:U101">SUM(D98:D100)</f>
        <v>0</v>
      </c>
      <c r="E101" s="336">
        <f t="shared" si="8"/>
        <v>0</v>
      </c>
      <c r="F101" s="336">
        <f t="shared" si="8"/>
        <v>0</v>
      </c>
      <c r="G101" s="336">
        <f t="shared" si="8"/>
        <v>0</v>
      </c>
      <c r="H101" s="336">
        <f t="shared" si="8"/>
        <v>0</v>
      </c>
      <c r="I101" s="336">
        <f t="shared" si="8"/>
        <v>0</v>
      </c>
      <c r="J101" s="336">
        <f t="shared" si="8"/>
        <v>0</v>
      </c>
      <c r="K101" s="765">
        <f t="shared" si="8"/>
        <v>0</v>
      </c>
      <c r="L101" s="765">
        <f t="shared" si="8"/>
        <v>0</v>
      </c>
      <c r="M101" s="765">
        <f t="shared" si="8"/>
        <v>0</v>
      </c>
      <c r="N101" s="765">
        <f t="shared" si="8"/>
        <v>0</v>
      </c>
      <c r="O101" s="765">
        <f t="shared" si="8"/>
        <v>0</v>
      </c>
      <c r="P101" s="765">
        <f t="shared" si="8"/>
        <v>0</v>
      </c>
      <c r="Q101" s="765">
        <f t="shared" si="8"/>
        <v>0</v>
      </c>
      <c r="R101" s="765">
        <f t="shared" si="8"/>
        <v>0</v>
      </c>
      <c r="S101" s="765">
        <f t="shared" si="8"/>
        <v>0</v>
      </c>
      <c r="T101" s="766">
        <f t="shared" si="8"/>
        <v>0</v>
      </c>
      <c r="U101" s="765">
        <f t="shared" si="8"/>
        <v>0</v>
      </c>
    </row>
    <row r="102" ht="15">
      <c r="C102" s="318" t="s">
        <v>119</v>
      </c>
    </row>
    <row r="103" ht="33" customHeight="1"/>
    <row r="104" ht="33" customHeight="1">
      <c r="S104" s="363" t="s">
        <v>112</v>
      </c>
    </row>
    <row r="105" spans="17:21" ht="24.75" customHeight="1">
      <c r="Q105" s="1189" t="str">
        <f>P36</f>
        <v>ime i prezime</v>
      </c>
      <c r="R105" s="1189"/>
      <c r="S105" s="1189"/>
      <c r="T105" s="1189"/>
      <c r="U105" s="1189"/>
    </row>
    <row r="106" spans="17:21" ht="15">
      <c r="Q106" s="313"/>
      <c r="R106" s="313"/>
      <c r="S106" s="313"/>
      <c r="T106" s="313"/>
      <c r="U106" s="313"/>
    </row>
    <row r="109" spans="2:12" ht="18.75">
      <c r="B109" s="1210">
        <f>B2</f>
        <v>0</v>
      </c>
      <c r="C109" s="1210"/>
      <c r="D109" s="1210"/>
      <c r="E109" s="1210"/>
      <c r="F109" s="1210"/>
      <c r="G109" s="1210"/>
      <c r="L109" s="283" t="s">
        <v>99</v>
      </c>
    </row>
    <row r="110" spans="2:12" ht="30" customHeight="1">
      <c r="B110" s="1200" t="s">
        <v>109</v>
      </c>
      <c r="C110" s="1200"/>
      <c r="D110" s="1200"/>
      <c r="E110" s="1200"/>
      <c r="F110" s="1200"/>
      <c r="G110" s="1200"/>
      <c r="L110" s="284" t="s">
        <v>100</v>
      </c>
    </row>
    <row r="111" spans="2:5" ht="30" customHeight="1">
      <c r="B111" s="363" t="s">
        <v>110</v>
      </c>
      <c r="C111" s="1199"/>
      <c r="D111" s="1199"/>
      <c r="E111" s="1199"/>
    </row>
    <row r="112" spans="2:12" ht="30" customHeight="1">
      <c r="B112" s="363" t="s">
        <v>111</v>
      </c>
      <c r="C112" s="1199"/>
      <c r="D112" s="1199"/>
      <c r="E112" s="1199"/>
      <c r="F112" s="6"/>
      <c r="G112" s="6"/>
      <c r="H112" s="6"/>
      <c r="I112" s="6"/>
      <c r="J112" s="6"/>
      <c r="K112" s="6"/>
      <c r="L112" s="6"/>
    </row>
    <row r="113" spans="8:16" ht="30" customHeight="1">
      <c r="H113" s="6" t="s">
        <v>102</v>
      </c>
      <c r="I113" s="990" t="str">
        <f>I79</f>
        <v>na I. polugodištu</v>
      </c>
      <c r="J113" s="990"/>
      <c r="K113" s="991" t="s">
        <v>3</v>
      </c>
      <c r="L113" s="991"/>
      <c r="M113" s="990" t="str">
        <f>M79</f>
        <v>2018/2019</v>
      </c>
      <c r="N113" s="990"/>
      <c r="O113" s="991" t="s">
        <v>4</v>
      </c>
      <c r="P113" s="991"/>
    </row>
    <row r="114" ht="15">
      <c r="L114" s="285"/>
    </row>
    <row r="115" spans="11:13" ht="15.75">
      <c r="K115" s="1190" t="s">
        <v>115</v>
      </c>
      <c r="L115" s="1190"/>
      <c r="M115" s="1190"/>
    </row>
    <row r="116" ht="15.75" thickBot="1">
      <c r="L116" s="286" t="s">
        <v>101</v>
      </c>
    </row>
    <row r="117" spans="2:22" ht="24.75" customHeight="1">
      <c r="B117" s="1219" t="s">
        <v>8</v>
      </c>
      <c r="C117" s="1213" t="s">
        <v>9</v>
      </c>
      <c r="D117" s="1201" t="s">
        <v>10</v>
      </c>
      <c r="E117" s="1202"/>
      <c r="F117" s="1203"/>
      <c r="G117" s="1201" t="s">
        <v>20</v>
      </c>
      <c r="H117" s="1202"/>
      <c r="I117" s="1202"/>
      <c r="J117" s="1202"/>
      <c r="K117" s="1202"/>
      <c r="L117" s="1203"/>
      <c r="M117" s="1201" t="s">
        <v>22</v>
      </c>
      <c r="N117" s="1202"/>
      <c r="O117" s="1202"/>
      <c r="P117" s="1202"/>
      <c r="Q117" s="1203"/>
      <c r="R117" s="1201" t="s">
        <v>129</v>
      </c>
      <c r="S117" s="1203"/>
      <c r="T117" s="1213" t="s">
        <v>14</v>
      </c>
      <c r="U117" s="1204"/>
      <c r="V117" s="728"/>
    </row>
    <row r="118" spans="2:22" ht="41.25" thickBot="1">
      <c r="B118" s="1220"/>
      <c r="C118" s="1214"/>
      <c r="D118" s="771" t="s">
        <v>24</v>
      </c>
      <c r="E118" s="772" t="s">
        <v>25</v>
      </c>
      <c r="F118" s="773" t="s">
        <v>26</v>
      </c>
      <c r="G118" s="774" t="s">
        <v>138</v>
      </c>
      <c r="H118" s="774" t="s">
        <v>139</v>
      </c>
      <c r="I118" s="774" t="s">
        <v>140</v>
      </c>
      <c r="J118" s="774" t="s">
        <v>141</v>
      </c>
      <c r="K118" s="775" t="s">
        <v>142</v>
      </c>
      <c r="L118" s="776" t="s">
        <v>28</v>
      </c>
      <c r="M118" s="771" t="s">
        <v>29</v>
      </c>
      <c r="N118" s="772" t="s">
        <v>30</v>
      </c>
      <c r="O118" s="772" t="s">
        <v>31</v>
      </c>
      <c r="P118" s="772" t="s">
        <v>143</v>
      </c>
      <c r="Q118" s="773" t="s">
        <v>28</v>
      </c>
      <c r="R118" s="771" t="s">
        <v>144</v>
      </c>
      <c r="S118" s="773" t="s">
        <v>28</v>
      </c>
      <c r="T118" s="1214"/>
      <c r="U118" s="1204"/>
      <c r="V118" s="728"/>
    </row>
    <row r="119" spans="2:22" ht="15">
      <c r="B119" s="376" t="s">
        <v>38</v>
      </c>
      <c r="C119" s="431">
        <f aca="true" t="shared" si="9" ref="C119:E121">C12+C50+C85</f>
        <v>0</v>
      </c>
      <c r="D119" s="432">
        <f t="shared" si="9"/>
        <v>0</v>
      </c>
      <c r="E119" s="433">
        <f t="shared" si="9"/>
        <v>0</v>
      </c>
      <c r="F119" s="414">
        <f>SUM(D119:E119)</f>
        <v>0</v>
      </c>
      <c r="G119" s="433">
        <f aca="true" t="shared" si="10" ref="G119:J121">G12+G50+G85</f>
        <v>0</v>
      </c>
      <c r="H119" s="433">
        <f t="shared" si="10"/>
        <v>0</v>
      </c>
      <c r="I119" s="433">
        <f t="shared" si="10"/>
        <v>0</v>
      </c>
      <c r="J119" s="433">
        <f t="shared" si="10"/>
        <v>0</v>
      </c>
      <c r="K119" s="417">
        <f>IF(F119&lt;&gt;0,SUM(G119:J119),"")</f>
      </c>
      <c r="L119" s="418">
        <f>IF(F119&lt;&gt;0,K119/F119*100,"")</f>
      </c>
      <c r="M119" s="432">
        <f aca="true" t="shared" si="11" ref="M119:O121">M12+M50+M85</f>
        <v>0</v>
      </c>
      <c r="N119" s="433">
        <f t="shared" si="11"/>
        <v>0</v>
      </c>
      <c r="O119" s="433">
        <f t="shared" si="11"/>
        <v>0</v>
      </c>
      <c r="P119" s="422">
        <f>SUM(M119:O119)</f>
        <v>0</v>
      </c>
      <c r="Q119" s="418">
        <f>IF(F119&lt;&gt;0,P119/F119*100,"")</f>
      </c>
      <c r="R119" s="438">
        <f>IF(F119&lt;&gt;0,SUM(F119,-(K119+P119)),"")</f>
      </c>
      <c r="S119" s="418">
        <f>IF(F119&lt;&gt;0,R119/F119*100,"")</f>
      </c>
      <c r="T119" s="732">
        <f>IF(F119&lt;&gt;0,SUM(G119*5,H119*4,I119*3,J119*2,P119)/(F119),"")</f>
      </c>
      <c r="U119" s="770"/>
      <c r="V119" s="728"/>
    </row>
    <row r="120" spans="2:22" ht="15">
      <c r="B120" s="382" t="s">
        <v>40</v>
      </c>
      <c r="C120" s="434">
        <f t="shared" si="9"/>
        <v>0</v>
      </c>
      <c r="D120" s="432">
        <f t="shared" si="9"/>
        <v>0</v>
      </c>
      <c r="E120" s="433">
        <f t="shared" si="9"/>
        <v>0</v>
      </c>
      <c r="F120" s="414">
        <f>SUM(D120:E120)</f>
        <v>0</v>
      </c>
      <c r="G120" s="433">
        <f t="shared" si="10"/>
        <v>0</v>
      </c>
      <c r="H120" s="433">
        <f t="shared" si="10"/>
        <v>0</v>
      </c>
      <c r="I120" s="433">
        <f t="shared" si="10"/>
        <v>0</v>
      </c>
      <c r="J120" s="433">
        <f t="shared" si="10"/>
        <v>0</v>
      </c>
      <c r="K120" s="417">
        <f>IF(F120&lt;&gt;0,SUM(G120:J120),"")</f>
      </c>
      <c r="L120" s="418">
        <f>IF(F120&lt;&gt;0,K120/F120*100,"")</f>
      </c>
      <c r="M120" s="432">
        <f t="shared" si="11"/>
        <v>0</v>
      </c>
      <c r="N120" s="433">
        <f t="shared" si="11"/>
        <v>0</v>
      </c>
      <c r="O120" s="433">
        <f t="shared" si="11"/>
        <v>0</v>
      </c>
      <c r="P120" s="422">
        <f>SUM(M120:O120)</f>
        <v>0</v>
      </c>
      <c r="Q120" s="418">
        <f>IF(F120&lt;&gt;0,P120/F120*100,"")</f>
      </c>
      <c r="R120" s="438">
        <f>IF(F120&lt;&gt;0,SUM(F120,-(K120+P120)),"")</f>
      </c>
      <c r="S120" s="418">
        <f>IF(F120&lt;&gt;0,R120/F120*100,"")</f>
      </c>
      <c r="T120" s="732">
        <f>IF(F120&lt;&gt;0,SUM(G120*5,H120*4,I120*3,J120*2,P120)/(F120),"")</f>
      </c>
      <c r="U120" s="770"/>
      <c r="V120" s="729"/>
    </row>
    <row r="121" spans="2:22" ht="15">
      <c r="B121" s="384" t="s">
        <v>42</v>
      </c>
      <c r="C121" s="435">
        <f t="shared" si="9"/>
        <v>0</v>
      </c>
      <c r="D121" s="432">
        <f t="shared" si="9"/>
        <v>0</v>
      </c>
      <c r="E121" s="433">
        <f t="shared" si="9"/>
        <v>0</v>
      </c>
      <c r="F121" s="414">
        <f>SUM(D121:E121)</f>
        <v>0</v>
      </c>
      <c r="G121" s="433">
        <f t="shared" si="10"/>
        <v>0</v>
      </c>
      <c r="H121" s="433">
        <f t="shared" si="10"/>
        <v>0</v>
      </c>
      <c r="I121" s="433">
        <f t="shared" si="10"/>
        <v>0</v>
      </c>
      <c r="J121" s="433">
        <f t="shared" si="10"/>
        <v>0</v>
      </c>
      <c r="K121" s="417">
        <f>IF(F121&lt;&gt;0,SUM(G121:J121),"")</f>
      </c>
      <c r="L121" s="418">
        <f>IF(F121&lt;&gt;0,K121/F121*100,"")</f>
      </c>
      <c r="M121" s="432">
        <f t="shared" si="11"/>
        <v>0</v>
      </c>
      <c r="N121" s="433">
        <f t="shared" si="11"/>
        <v>0</v>
      </c>
      <c r="O121" s="433">
        <f t="shared" si="11"/>
        <v>0</v>
      </c>
      <c r="P121" s="422">
        <f>SUM(M121:O121)</f>
        <v>0</v>
      </c>
      <c r="Q121" s="418">
        <f>IF(F121&lt;&gt;0,P121/F121*100,"")</f>
      </c>
      <c r="R121" s="438">
        <f>IF(F121&lt;&gt;0,SUM(F121,-(K121+P121)),"")</f>
      </c>
      <c r="S121" s="418">
        <f>IF(F121&lt;&gt;0,R121/F121*100,"")</f>
      </c>
      <c r="T121" s="732">
        <f>IF(F121&lt;&gt;0,SUM(G121*5,H121*4,I121*3,J121*2,P121)/(F121),"")</f>
      </c>
      <c r="U121" s="770"/>
      <c r="V121" s="729"/>
    </row>
    <row r="122" spans="2:22" ht="15" customHeight="1" thickBot="1">
      <c r="B122" s="407" t="s">
        <v>44</v>
      </c>
      <c r="C122" s="435">
        <f>C15+C53</f>
        <v>0</v>
      </c>
      <c r="D122" s="436">
        <f>D15+D53</f>
        <v>0</v>
      </c>
      <c r="E122" s="437">
        <f>E15+E53</f>
        <v>0</v>
      </c>
      <c r="F122" s="415">
        <f>SUM(D122:E122)</f>
        <v>0</v>
      </c>
      <c r="G122" s="432">
        <f>G15+G53</f>
        <v>0</v>
      </c>
      <c r="H122" s="433">
        <f>H15+H53</f>
        <v>0</v>
      </c>
      <c r="I122" s="433">
        <f>I15+I53</f>
        <v>0</v>
      </c>
      <c r="J122" s="433">
        <f>J15+J53</f>
        <v>0</v>
      </c>
      <c r="K122" s="417">
        <f>IF(F122&lt;&gt;0,SUM(G122:J122),"")</f>
      </c>
      <c r="L122" s="419">
        <f>IF(F122&lt;&gt;0,K122/F122*100,"")</f>
      </c>
      <c r="M122" s="432">
        <f>M15+M53</f>
        <v>0</v>
      </c>
      <c r="N122" s="433">
        <f>N15+N53</f>
        <v>0</v>
      </c>
      <c r="O122" s="433">
        <f>O15+O53</f>
        <v>0</v>
      </c>
      <c r="P122" s="422">
        <f>SUM(M122:O122)</f>
        <v>0</v>
      </c>
      <c r="Q122" s="418">
        <f>IF(F122&lt;&gt;0,P122/F122*100,"")</f>
      </c>
      <c r="R122" s="438">
        <f>IF(F122&lt;&gt;0,SUM(F122,-(K122+P122)),"")</f>
      </c>
      <c r="S122" s="418">
        <f>IF(F122&lt;&gt;0,R122/F122*100,"")</f>
      </c>
      <c r="T122" s="732">
        <f>IF(F122&lt;&gt;0,SUM(G122*5,H122*4,I122*3,J122*2,P122)/(F122),"")</f>
      </c>
      <c r="U122" s="770"/>
      <c r="V122" s="729"/>
    </row>
    <row r="123" spans="2:22" ht="15.75" thickBot="1">
      <c r="B123" s="328" t="s">
        <v>98</v>
      </c>
      <c r="C123" s="329">
        <f aca="true" t="shared" si="12" ref="C123:J123">SUM(C119:C122)</f>
        <v>0</v>
      </c>
      <c r="D123" s="329">
        <f t="shared" si="12"/>
        <v>0</v>
      </c>
      <c r="E123" s="329">
        <f t="shared" si="12"/>
        <v>0</v>
      </c>
      <c r="F123" s="329">
        <f t="shared" si="12"/>
        <v>0</v>
      </c>
      <c r="G123" s="329">
        <f t="shared" si="12"/>
        <v>0</v>
      </c>
      <c r="H123" s="790">
        <f t="shared" si="12"/>
        <v>0</v>
      </c>
      <c r="I123" s="329">
        <f t="shared" si="12"/>
        <v>0</v>
      </c>
      <c r="J123" s="329">
        <f t="shared" si="12"/>
        <v>0</v>
      </c>
      <c r="K123" s="329">
        <f>IF(F123&lt;&gt;0,SUM(G123:J123),"")</f>
      </c>
      <c r="L123" s="334">
        <f>IF(F123&lt;&gt;0,K123/F123*100,"")</f>
      </c>
      <c r="M123" s="791">
        <f>SUM(M119:M122)</f>
        <v>0</v>
      </c>
      <c r="N123" s="329">
        <f>SUM(N119:N122)</f>
        <v>0</v>
      </c>
      <c r="O123" s="329">
        <f>SUM(O119:O122)</f>
        <v>0</v>
      </c>
      <c r="P123" s="329">
        <f>SUM(P119:P122)</f>
        <v>0</v>
      </c>
      <c r="Q123" s="334">
        <f>IF(F123&lt;&gt;0,P123/F123*100,"")</f>
      </c>
      <c r="R123" s="329">
        <f>SUM(R119:R122)</f>
        <v>0</v>
      </c>
      <c r="S123" s="334">
        <f>IF(F123&lt;&gt;0,R123/F123*100,"")</f>
      </c>
      <c r="T123" s="789">
        <f>IF(F123&lt;&gt;0,SUM(G123*5,H123*4,I123*3,J123*2,P123)/(F123),"")</f>
      </c>
      <c r="U123" s="730"/>
      <c r="V123" s="729"/>
    </row>
    <row r="124" spans="3:22" ht="33" customHeight="1">
      <c r="C124" s="318" t="s">
        <v>119</v>
      </c>
      <c r="V124" s="731"/>
    </row>
    <row r="125" spans="9:12" ht="33" customHeight="1">
      <c r="I125" s="297"/>
      <c r="L125" s="283" t="s">
        <v>99</v>
      </c>
    </row>
    <row r="126" spans="9:12" ht="33" customHeight="1">
      <c r="I126" s="298"/>
      <c r="L126" s="284" t="s">
        <v>108</v>
      </c>
    </row>
    <row r="127" spans="8:16" ht="33" customHeight="1">
      <c r="H127" s="6" t="s">
        <v>102</v>
      </c>
      <c r="I127" s="1190" t="str">
        <f>I113</f>
        <v>na I. polugodištu</v>
      </c>
      <c r="J127" s="1190"/>
      <c r="K127" s="991" t="s">
        <v>3</v>
      </c>
      <c r="L127" s="991"/>
      <c r="M127" s="1190" t="str">
        <f>M113</f>
        <v>2018/2019</v>
      </c>
      <c r="N127" s="1190"/>
      <c r="O127" s="991" t="s">
        <v>4</v>
      </c>
      <c r="P127" s="991"/>
    </row>
    <row r="128" ht="33" customHeight="1">
      <c r="L128" s="285"/>
    </row>
    <row r="129" spans="11:13" ht="27.75" customHeight="1">
      <c r="K129" s="1190" t="str">
        <f>K115</f>
        <v>ZBIRNA</v>
      </c>
      <c r="L129" s="1190"/>
      <c r="M129" s="1190"/>
    </row>
    <row r="130" ht="27.75" customHeight="1" thickBot="1">
      <c r="L130" s="286" t="s">
        <v>101</v>
      </c>
    </row>
    <row r="131" spans="2:21" ht="27.75" customHeight="1" thickBot="1">
      <c r="B131" s="1191" t="s">
        <v>8</v>
      </c>
      <c r="C131" s="1193" t="s">
        <v>9</v>
      </c>
      <c r="D131" s="1186" t="s">
        <v>10</v>
      </c>
      <c r="E131" s="1187"/>
      <c r="F131" s="1188"/>
      <c r="G131" s="1186" t="s">
        <v>95</v>
      </c>
      <c r="H131" s="1187"/>
      <c r="I131" s="1188"/>
      <c r="J131" s="1186" t="s">
        <v>96</v>
      </c>
      <c r="K131" s="1187"/>
      <c r="L131" s="1187"/>
      <c r="M131" s="1187"/>
      <c r="N131" s="1188"/>
      <c r="O131" s="1186" t="s">
        <v>97</v>
      </c>
      <c r="P131" s="1187"/>
      <c r="Q131" s="1187"/>
      <c r="R131" s="1187"/>
      <c r="S131" s="1187"/>
      <c r="T131" s="1188"/>
      <c r="U131" s="942" t="s">
        <v>79</v>
      </c>
    </row>
    <row r="132" spans="2:21" ht="27.75" customHeight="1" thickBot="1">
      <c r="B132" s="1192"/>
      <c r="C132" s="1194"/>
      <c r="D132" s="311" t="s">
        <v>24</v>
      </c>
      <c r="E132" s="311" t="s">
        <v>25</v>
      </c>
      <c r="F132" s="311" t="s">
        <v>64</v>
      </c>
      <c r="G132" s="361" t="s">
        <v>66</v>
      </c>
      <c r="H132" s="361" t="s">
        <v>67</v>
      </c>
      <c r="I132" s="361" t="s">
        <v>64</v>
      </c>
      <c r="J132" s="361" t="s">
        <v>68</v>
      </c>
      <c r="K132" s="361" t="s">
        <v>69</v>
      </c>
      <c r="L132" s="361" t="s">
        <v>70</v>
      </c>
      <c r="M132" s="361" t="s">
        <v>71</v>
      </c>
      <c r="N132" s="361" t="s">
        <v>72</v>
      </c>
      <c r="O132" s="361" t="s">
        <v>73</v>
      </c>
      <c r="P132" s="361" t="s">
        <v>74</v>
      </c>
      <c r="Q132" s="361" t="s">
        <v>75</v>
      </c>
      <c r="R132" s="361" t="s">
        <v>76</v>
      </c>
      <c r="S132" s="361" t="s">
        <v>77</v>
      </c>
      <c r="T132" s="361" t="s">
        <v>78</v>
      </c>
      <c r="U132" s="944"/>
    </row>
    <row r="133" spans="2:21" ht="16.5" thickBot="1">
      <c r="B133" s="299" t="s">
        <v>38</v>
      </c>
      <c r="C133" s="300">
        <f aca="true" t="shared" si="13" ref="C133:E135">C26+C64+C98</f>
        <v>0</v>
      </c>
      <c r="D133" s="301">
        <f t="shared" si="13"/>
        <v>0</v>
      </c>
      <c r="E133" s="301">
        <f t="shared" si="13"/>
        <v>0</v>
      </c>
      <c r="F133" s="301">
        <f>D133+E133</f>
        <v>0</v>
      </c>
      <c r="G133" s="301">
        <f aca="true" t="shared" si="14" ref="G133:H135">G26+G64+G98</f>
        <v>0</v>
      </c>
      <c r="H133" s="301">
        <f t="shared" si="14"/>
        <v>0</v>
      </c>
      <c r="I133" s="301">
        <f>G133+H133</f>
        <v>0</v>
      </c>
      <c r="J133" s="301">
        <f aca="true" t="shared" si="15" ref="J133:U133">J26+J64+J98</f>
        <v>0</v>
      </c>
      <c r="K133" s="762">
        <f t="shared" si="15"/>
        <v>0</v>
      </c>
      <c r="L133" s="762">
        <f t="shared" si="15"/>
        <v>0</v>
      </c>
      <c r="M133" s="762">
        <f t="shared" si="15"/>
        <v>0</v>
      </c>
      <c r="N133" s="762">
        <f t="shared" si="15"/>
        <v>0</v>
      </c>
      <c r="O133" s="762">
        <f t="shared" si="15"/>
        <v>0</v>
      </c>
      <c r="P133" s="762">
        <f t="shared" si="15"/>
        <v>0</v>
      </c>
      <c r="Q133" s="762">
        <f t="shared" si="15"/>
        <v>0</v>
      </c>
      <c r="R133" s="762">
        <f t="shared" si="15"/>
        <v>0</v>
      </c>
      <c r="S133" s="762">
        <f t="shared" si="15"/>
        <v>0</v>
      </c>
      <c r="T133" s="762">
        <f t="shared" si="15"/>
        <v>0</v>
      </c>
      <c r="U133" s="301">
        <f t="shared" si="15"/>
        <v>0</v>
      </c>
    </row>
    <row r="134" spans="2:21" ht="16.5" thickBot="1">
      <c r="B134" s="302" t="s">
        <v>40</v>
      </c>
      <c r="C134" s="303">
        <f t="shared" si="13"/>
        <v>0</v>
      </c>
      <c r="D134" s="288">
        <f t="shared" si="13"/>
        <v>0</v>
      </c>
      <c r="E134" s="288">
        <f t="shared" si="13"/>
        <v>0</v>
      </c>
      <c r="F134" s="288">
        <f>D134+E134</f>
        <v>0</v>
      </c>
      <c r="G134" s="288">
        <f>G27+G65+G99</f>
        <v>0</v>
      </c>
      <c r="H134" s="288">
        <f t="shared" si="14"/>
        <v>0</v>
      </c>
      <c r="I134" s="288">
        <f>G134+H134</f>
        <v>0</v>
      </c>
      <c r="J134" s="288">
        <f aca="true" t="shared" si="16" ref="J134:U134">J27+J65+J99</f>
        <v>0</v>
      </c>
      <c r="K134" s="763">
        <f t="shared" si="16"/>
        <v>0</v>
      </c>
      <c r="L134" s="763">
        <f t="shared" si="16"/>
        <v>0</v>
      </c>
      <c r="M134" s="763">
        <f t="shared" si="16"/>
        <v>0</v>
      </c>
      <c r="N134" s="763">
        <f t="shared" si="16"/>
        <v>0</v>
      </c>
      <c r="O134" s="763">
        <f t="shared" si="16"/>
        <v>0</v>
      </c>
      <c r="P134" s="763">
        <f t="shared" si="16"/>
        <v>0</v>
      </c>
      <c r="Q134" s="763">
        <f t="shared" si="16"/>
        <v>0</v>
      </c>
      <c r="R134" s="763">
        <f t="shared" si="16"/>
        <v>0</v>
      </c>
      <c r="S134" s="763">
        <f t="shared" si="16"/>
        <v>0</v>
      </c>
      <c r="T134" s="763">
        <f t="shared" si="16"/>
        <v>0</v>
      </c>
      <c r="U134" s="288">
        <f t="shared" si="16"/>
        <v>0</v>
      </c>
    </row>
    <row r="135" spans="2:21" ht="16.5" thickBot="1">
      <c r="B135" s="302" t="s">
        <v>42</v>
      </c>
      <c r="C135" s="303">
        <f t="shared" si="13"/>
        <v>0</v>
      </c>
      <c r="D135" s="288">
        <f t="shared" si="13"/>
        <v>0</v>
      </c>
      <c r="E135" s="288">
        <f t="shared" si="13"/>
        <v>0</v>
      </c>
      <c r="F135" s="288">
        <f>D135+E135</f>
        <v>0</v>
      </c>
      <c r="G135" s="288">
        <f t="shared" si="14"/>
        <v>0</v>
      </c>
      <c r="H135" s="288">
        <f t="shared" si="14"/>
        <v>0</v>
      </c>
      <c r="I135" s="288">
        <f>G135+H135</f>
        <v>0</v>
      </c>
      <c r="J135" s="288">
        <f aca="true" t="shared" si="17" ref="J135:U135">J28+J66+J100</f>
        <v>0</v>
      </c>
      <c r="K135" s="763">
        <f t="shared" si="17"/>
        <v>0</v>
      </c>
      <c r="L135" s="763">
        <f t="shared" si="17"/>
        <v>0</v>
      </c>
      <c r="M135" s="763">
        <f t="shared" si="17"/>
        <v>0</v>
      </c>
      <c r="N135" s="763">
        <f t="shared" si="17"/>
        <v>0</v>
      </c>
      <c r="O135" s="763">
        <f t="shared" si="17"/>
        <v>0</v>
      </c>
      <c r="P135" s="763">
        <f t="shared" si="17"/>
        <v>0</v>
      </c>
      <c r="Q135" s="763">
        <f t="shared" si="17"/>
        <v>0</v>
      </c>
      <c r="R135" s="763">
        <f t="shared" si="17"/>
        <v>0</v>
      </c>
      <c r="S135" s="763">
        <f t="shared" si="17"/>
        <v>0</v>
      </c>
      <c r="T135" s="763">
        <f t="shared" si="17"/>
        <v>0</v>
      </c>
      <c r="U135" s="288">
        <f t="shared" si="17"/>
        <v>0</v>
      </c>
    </row>
    <row r="136" spans="2:21" ht="16.5" thickBot="1">
      <c r="B136" s="304" t="s">
        <v>44</v>
      </c>
      <c r="C136" s="305">
        <f>C29+C67</f>
        <v>0</v>
      </c>
      <c r="D136" s="293">
        <f>D29+D67</f>
        <v>0</v>
      </c>
      <c r="E136" s="293">
        <f>E29+E67</f>
        <v>0</v>
      </c>
      <c r="F136" s="293">
        <f>D136+E136</f>
        <v>0</v>
      </c>
      <c r="G136" s="293">
        <f>G29+G67</f>
        <v>0</v>
      </c>
      <c r="H136" s="293">
        <f>H29+H67</f>
        <v>0</v>
      </c>
      <c r="I136" s="293">
        <f>G136+H136</f>
        <v>0</v>
      </c>
      <c r="J136" s="293">
        <f aca="true" t="shared" si="18" ref="J136:U136">J29+J67</f>
        <v>0</v>
      </c>
      <c r="K136" s="767">
        <f t="shared" si="18"/>
        <v>0</v>
      </c>
      <c r="L136" s="767">
        <f t="shared" si="18"/>
        <v>0</v>
      </c>
      <c r="M136" s="767">
        <f t="shared" si="18"/>
        <v>0</v>
      </c>
      <c r="N136" s="767">
        <f t="shared" si="18"/>
        <v>0</v>
      </c>
      <c r="O136" s="767">
        <f t="shared" si="18"/>
        <v>0</v>
      </c>
      <c r="P136" s="767">
        <f t="shared" si="18"/>
        <v>0</v>
      </c>
      <c r="Q136" s="767">
        <f t="shared" si="18"/>
        <v>0</v>
      </c>
      <c r="R136" s="767">
        <f t="shared" si="18"/>
        <v>0</v>
      </c>
      <c r="S136" s="767">
        <f t="shared" si="18"/>
        <v>0</v>
      </c>
      <c r="T136" s="767">
        <f t="shared" si="18"/>
        <v>0</v>
      </c>
      <c r="U136" s="293">
        <f t="shared" si="18"/>
        <v>0</v>
      </c>
    </row>
    <row r="137" spans="2:21" ht="17.25" thickBot="1" thickTop="1">
      <c r="B137" s="328" t="s">
        <v>98</v>
      </c>
      <c r="C137" s="331">
        <f>SUM(C133:C136)</f>
        <v>0</v>
      </c>
      <c r="D137" s="329">
        <f>SUM(D133:D136)</f>
        <v>0</v>
      </c>
      <c r="E137" s="329">
        <f>SUM(E133:E136)</f>
        <v>0</v>
      </c>
      <c r="F137" s="329">
        <f>D137+E137</f>
        <v>0</v>
      </c>
      <c r="G137" s="329">
        <f>SUM(G133:G136)</f>
        <v>0</v>
      </c>
      <c r="H137" s="329">
        <f>SUM(H133:H136)</f>
        <v>0</v>
      </c>
      <c r="I137" s="329">
        <f>G137+H137</f>
        <v>0</v>
      </c>
      <c r="J137" s="329">
        <f aca="true" t="shared" si="19" ref="J137:U137">SUM(J133:J136)</f>
        <v>0</v>
      </c>
      <c r="K137" s="768">
        <f t="shared" si="19"/>
        <v>0</v>
      </c>
      <c r="L137" s="768">
        <f t="shared" si="19"/>
        <v>0</v>
      </c>
      <c r="M137" s="768">
        <f t="shared" si="19"/>
        <v>0</v>
      </c>
      <c r="N137" s="768">
        <f t="shared" si="19"/>
        <v>0</v>
      </c>
      <c r="O137" s="768">
        <f t="shared" si="19"/>
        <v>0</v>
      </c>
      <c r="P137" s="768">
        <f t="shared" si="19"/>
        <v>0</v>
      </c>
      <c r="Q137" s="768">
        <f t="shared" si="19"/>
        <v>0</v>
      </c>
      <c r="R137" s="768">
        <f t="shared" si="19"/>
        <v>0</v>
      </c>
      <c r="S137" s="768">
        <f t="shared" si="19"/>
        <v>0</v>
      </c>
      <c r="T137" s="769">
        <f t="shared" si="19"/>
        <v>0</v>
      </c>
      <c r="U137" s="329">
        <f t="shared" si="19"/>
        <v>0</v>
      </c>
    </row>
    <row r="138" ht="33" customHeight="1">
      <c r="C138" s="318" t="s">
        <v>119</v>
      </c>
    </row>
    <row r="142" ht="15">
      <c r="S142" s="363" t="s">
        <v>112</v>
      </c>
    </row>
    <row r="143" spans="17:21" ht="33" customHeight="1">
      <c r="Q143" s="1189" t="s">
        <v>114</v>
      </c>
      <c r="R143" s="1189"/>
      <c r="S143" s="1189"/>
      <c r="T143" s="1189"/>
      <c r="U143" s="1189"/>
    </row>
    <row r="150" spans="3:19" ht="15"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</row>
    <row r="151" spans="3:19" ht="18.75">
      <c r="C151" s="259"/>
      <c r="D151" s="259"/>
      <c r="E151" s="259"/>
      <c r="F151" s="259"/>
      <c r="G151" s="259"/>
      <c r="H151" s="1183"/>
      <c r="I151" s="1183"/>
      <c r="J151" s="1183"/>
      <c r="K151" s="1183"/>
      <c r="L151" s="1183"/>
      <c r="M151" s="1183"/>
      <c r="N151" s="1183"/>
      <c r="O151" s="1183"/>
      <c r="P151" s="259"/>
      <c r="Q151" s="259"/>
      <c r="R151" s="259"/>
      <c r="S151" s="259"/>
    </row>
    <row r="152" spans="3:19" ht="32.25" customHeight="1"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</row>
    <row r="153" spans="3:19" ht="15.75">
      <c r="C153" s="259"/>
      <c r="D153" s="259"/>
      <c r="E153" s="259"/>
      <c r="F153" s="259"/>
      <c r="G153" s="259"/>
      <c r="H153" s="779"/>
      <c r="I153" s="1184"/>
      <c r="J153" s="1184"/>
      <c r="K153" s="1185"/>
      <c r="L153" s="1185"/>
      <c r="M153" s="1184"/>
      <c r="N153" s="1184"/>
      <c r="O153" s="1185"/>
      <c r="P153" s="1185"/>
      <c r="Q153" s="259"/>
      <c r="R153" s="259"/>
      <c r="S153" s="259"/>
    </row>
    <row r="154" spans="3:19" ht="15">
      <c r="C154" s="259"/>
      <c r="D154" s="259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</row>
    <row r="155" spans="3:19" ht="15.75">
      <c r="C155" s="259"/>
      <c r="D155" s="259"/>
      <c r="E155" s="259"/>
      <c r="F155" s="780"/>
      <c r="G155" s="780"/>
      <c r="H155" s="780"/>
      <c r="I155" s="780"/>
      <c r="J155" s="781"/>
      <c r="K155" s="781"/>
      <c r="L155" s="781"/>
      <c r="M155" s="781"/>
      <c r="N155" s="781"/>
      <c r="O155" s="781"/>
      <c r="P155" s="780"/>
      <c r="Q155" s="780"/>
      <c r="R155" s="259"/>
      <c r="S155" s="259"/>
    </row>
    <row r="156" spans="3:19" ht="15.75">
      <c r="C156" s="259"/>
      <c r="D156" s="259"/>
      <c r="E156" s="259"/>
      <c r="F156" s="780"/>
      <c r="G156" s="780"/>
      <c r="H156" s="780"/>
      <c r="I156" s="780"/>
      <c r="J156" s="781"/>
      <c r="K156" s="781"/>
      <c r="L156" s="781"/>
      <c r="M156" s="781"/>
      <c r="N156" s="781"/>
      <c r="O156" s="781"/>
      <c r="P156" s="780"/>
      <c r="Q156" s="780"/>
      <c r="R156" s="259"/>
      <c r="S156" s="259"/>
    </row>
    <row r="157" spans="3:19" ht="15.75">
      <c r="C157" s="259"/>
      <c r="D157" s="259"/>
      <c r="E157" s="259"/>
      <c r="F157" s="782"/>
      <c r="G157" s="780"/>
      <c r="H157" s="782"/>
      <c r="I157" s="780"/>
      <c r="J157" s="783"/>
      <c r="K157" s="783"/>
      <c r="L157" s="783"/>
      <c r="M157" s="783"/>
      <c r="N157" s="783"/>
      <c r="O157" s="780"/>
      <c r="P157" s="782"/>
      <c r="Q157" s="782"/>
      <c r="R157" s="259"/>
      <c r="S157" s="259"/>
    </row>
    <row r="158" spans="3:19" ht="15">
      <c r="C158" s="259"/>
      <c r="D158" s="259"/>
      <c r="E158" s="1182"/>
      <c r="F158" s="1182"/>
      <c r="G158" s="1182"/>
      <c r="H158" s="1182"/>
      <c r="I158" s="1182"/>
      <c r="J158" s="1178"/>
      <c r="K158" s="1178"/>
      <c r="L158" s="1178"/>
      <c r="M158" s="1178"/>
      <c r="N158" s="1178"/>
      <c r="O158" s="1178"/>
      <c r="P158" s="1182"/>
      <c r="Q158" s="1182"/>
      <c r="R158" s="1182"/>
      <c r="S158" s="259"/>
    </row>
    <row r="159" spans="3:19" ht="15">
      <c r="C159" s="259"/>
      <c r="D159" s="259"/>
      <c r="E159" s="1182"/>
      <c r="F159" s="1182"/>
      <c r="G159" s="1182"/>
      <c r="H159" s="1182"/>
      <c r="I159" s="1182"/>
      <c r="J159" s="1178"/>
      <c r="K159" s="1182"/>
      <c r="L159" s="1178"/>
      <c r="M159" s="1178"/>
      <c r="N159" s="1178"/>
      <c r="O159" s="1178"/>
      <c r="P159" s="1182"/>
      <c r="Q159" s="1182"/>
      <c r="R159" s="1182"/>
      <c r="S159" s="259"/>
    </row>
    <row r="160" spans="3:19" ht="15">
      <c r="C160" s="259"/>
      <c r="D160" s="259"/>
      <c r="E160" s="1182"/>
      <c r="F160" s="1182"/>
      <c r="G160" s="1182"/>
      <c r="H160" s="1182"/>
      <c r="I160" s="1182"/>
      <c r="J160" s="1178"/>
      <c r="K160" s="1182"/>
      <c r="L160" s="1178"/>
      <c r="M160" s="1178"/>
      <c r="N160" s="1178"/>
      <c r="O160" s="1178"/>
      <c r="P160" s="1182"/>
      <c r="Q160" s="1182"/>
      <c r="R160" s="1182"/>
      <c r="S160" s="259"/>
    </row>
    <row r="161" spans="3:19" ht="15">
      <c r="C161" s="259"/>
      <c r="D161" s="259"/>
      <c r="E161" s="1177"/>
      <c r="F161" s="1177"/>
      <c r="G161" s="233"/>
      <c r="H161" s="233"/>
      <c r="I161" s="233"/>
      <c r="J161" s="233"/>
      <c r="K161" s="233"/>
      <c r="L161" s="233"/>
      <c r="M161" s="233"/>
      <c r="N161" s="784"/>
      <c r="O161" s="784"/>
      <c r="P161" s="233"/>
      <c r="Q161" s="233"/>
      <c r="R161" s="233"/>
      <c r="S161" s="259"/>
    </row>
    <row r="162" spans="3:19" ht="15">
      <c r="C162" s="259"/>
      <c r="D162" s="259"/>
      <c r="E162" s="1178"/>
      <c r="F162" s="1178"/>
      <c r="G162" s="777"/>
      <c r="H162" s="777"/>
      <c r="I162" s="777"/>
      <c r="J162" s="777"/>
      <c r="K162" s="777"/>
      <c r="L162" s="777"/>
      <c r="M162" s="777"/>
      <c r="N162" s="785"/>
      <c r="O162" s="785"/>
      <c r="P162" s="777"/>
      <c r="Q162" s="777"/>
      <c r="R162" s="777"/>
      <c r="S162" s="259"/>
    </row>
    <row r="163" spans="3:19" ht="15">
      <c r="C163" s="259"/>
      <c r="D163" s="259"/>
      <c r="E163" s="1179"/>
      <c r="F163" s="1179"/>
      <c r="G163" s="778"/>
      <c r="H163" s="778"/>
      <c r="I163" s="778"/>
      <c r="J163" s="778"/>
      <c r="K163" s="778"/>
      <c r="L163" s="778"/>
      <c r="M163" s="778"/>
      <c r="N163" s="785"/>
      <c r="O163" s="785"/>
      <c r="P163" s="778"/>
      <c r="Q163" s="778"/>
      <c r="R163" s="777"/>
      <c r="S163" s="259"/>
    </row>
    <row r="164" spans="3:19" ht="15">
      <c r="C164" s="259"/>
      <c r="D164" s="259"/>
      <c r="E164" s="1179"/>
      <c r="F164" s="1179"/>
      <c r="G164" s="778"/>
      <c r="H164" s="778"/>
      <c r="I164" s="778"/>
      <c r="J164" s="778"/>
      <c r="K164" s="778"/>
      <c r="L164" s="778"/>
      <c r="M164" s="778"/>
      <c r="N164" s="785"/>
      <c r="O164" s="785"/>
      <c r="P164" s="778"/>
      <c r="Q164" s="778"/>
      <c r="R164" s="777"/>
      <c r="S164" s="259"/>
    </row>
    <row r="165" spans="3:19" ht="15" customHeight="1">
      <c r="C165" s="259"/>
      <c r="D165" s="259"/>
      <c r="E165" s="1180"/>
      <c r="F165" s="1180"/>
      <c r="G165" s="777"/>
      <c r="H165" s="777"/>
      <c r="I165" s="777"/>
      <c r="J165" s="777"/>
      <c r="K165" s="777"/>
      <c r="L165" s="777"/>
      <c r="M165" s="777"/>
      <c r="N165" s="785"/>
      <c r="O165" s="785"/>
      <c r="P165" s="777"/>
      <c r="Q165" s="777"/>
      <c r="R165" s="777"/>
      <c r="S165" s="259"/>
    </row>
    <row r="166" spans="3:19" ht="15.75">
      <c r="C166" s="259"/>
      <c r="D166" s="259"/>
      <c r="E166" s="1181"/>
      <c r="F166" s="1181"/>
      <c r="G166" s="786"/>
      <c r="H166" s="786"/>
      <c r="I166" s="786"/>
      <c r="J166" s="786"/>
      <c r="K166" s="786"/>
      <c r="L166" s="786"/>
      <c r="M166" s="786"/>
      <c r="N166" s="786"/>
      <c r="O166" s="786"/>
      <c r="P166" s="786"/>
      <c r="Q166" s="786"/>
      <c r="R166" s="787"/>
      <c r="S166" s="259"/>
    </row>
    <row r="167" spans="3:19" ht="15">
      <c r="C167" s="259"/>
      <c r="D167" s="259"/>
      <c r="E167" s="259"/>
      <c r="F167" s="259"/>
      <c r="G167" s="788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</row>
    <row r="168" spans="3:19" ht="33" customHeight="1"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</row>
    <row r="169" ht="33" customHeight="1"/>
    <row r="170" ht="33" customHeight="1"/>
    <row r="171" spans="14:18" ht="33" customHeight="1">
      <c r="N171" s="1167"/>
      <c r="O171" s="1167"/>
      <c r="P171" s="1167"/>
      <c r="Q171" s="1167"/>
      <c r="R171" s="1167"/>
    </row>
    <row r="172" ht="33" customHeight="1"/>
    <row r="173" ht="33" customHeight="1"/>
    <row r="174" ht="33" customHeight="1"/>
    <row r="175" ht="29.25" customHeight="1"/>
    <row r="178" ht="26.25" customHeight="1"/>
    <row r="180" ht="25.5" customHeight="1"/>
  </sheetData>
  <sheetProtection password="C078" sheet="1" selectLockedCells="1"/>
  <mergeCells count="143">
    <mergeCell ref="B2:G2"/>
    <mergeCell ref="B3:G3"/>
    <mergeCell ref="C4:E4"/>
    <mergeCell ref="C5:E5"/>
    <mergeCell ref="I6:J6"/>
    <mergeCell ref="K6:L6"/>
    <mergeCell ref="C24:C25"/>
    <mergeCell ref="D24:F24"/>
    <mergeCell ref="G24:I24"/>
    <mergeCell ref="J24:N24"/>
    <mergeCell ref="T10:T11"/>
    <mergeCell ref="M6:N6"/>
    <mergeCell ref="O6:P6"/>
    <mergeCell ref="K8:M8"/>
    <mergeCell ref="U24:U25"/>
    <mergeCell ref="B40:G40"/>
    <mergeCell ref="B41:G41"/>
    <mergeCell ref="C42:E42"/>
    <mergeCell ref="I20:J20"/>
    <mergeCell ref="K20:L20"/>
    <mergeCell ref="M20:N20"/>
    <mergeCell ref="O20:P20"/>
    <mergeCell ref="K22:M22"/>
    <mergeCell ref="B24:B25"/>
    <mergeCell ref="C43:E43"/>
    <mergeCell ref="I44:J44"/>
    <mergeCell ref="K44:L44"/>
    <mergeCell ref="M44:N44"/>
    <mergeCell ref="O44:P44"/>
    <mergeCell ref="K46:M46"/>
    <mergeCell ref="R117:S117"/>
    <mergeCell ref="T117:T118"/>
    <mergeCell ref="K60:M60"/>
    <mergeCell ref="B62:B63"/>
    <mergeCell ref="C62:C63"/>
    <mergeCell ref="D62:F62"/>
    <mergeCell ref="G62:I62"/>
    <mergeCell ref="Q105:U105"/>
    <mergeCell ref="B117:B118"/>
    <mergeCell ref="C117:C118"/>
    <mergeCell ref="U62:U63"/>
    <mergeCell ref="J62:N62"/>
    <mergeCell ref="Q72:U72"/>
    <mergeCell ref="B75:G75"/>
    <mergeCell ref="B76:G76"/>
    <mergeCell ref="C77:E77"/>
    <mergeCell ref="U96:U97"/>
    <mergeCell ref="B109:G109"/>
    <mergeCell ref="I79:J79"/>
    <mergeCell ref="K79:L79"/>
    <mergeCell ref="M79:N79"/>
    <mergeCell ref="O79:P79"/>
    <mergeCell ref="K81:M81"/>
    <mergeCell ref="O92:P92"/>
    <mergeCell ref="R83:S83"/>
    <mergeCell ref="O96:T96"/>
    <mergeCell ref="D117:F117"/>
    <mergeCell ref="U117:U118"/>
    <mergeCell ref="G117:L117"/>
    <mergeCell ref="M117:Q117"/>
    <mergeCell ref="B96:B97"/>
    <mergeCell ref="C96:C97"/>
    <mergeCell ref="D96:F96"/>
    <mergeCell ref="G96:I96"/>
    <mergeCell ref="J96:N96"/>
    <mergeCell ref="C112:E112"/>
    <mergeCell ref="I92:J92"/>
    <mergeCell ref="K92:L92"/>
    <mergeCell ref="M92:N92"/>
    <mergeCell ref="B110:G110"/>
    <mergeCell ref="C111:E111"/>
    <mergeCell ref="K94:M94"/>
    <mergeCell ref="R48:S48"/>
    <mergeCell ref="T48:T49"/>
    <mergeCell ref="C83:C84"/>
    <mergeCell ref="D83:F83"/>
    <mergeCell ref="G83:L83"/>
    <mergeCell ref="M83:Q83"/>
    <mergeCell ref="T83:T84"/>
    <mergeCell ref="C78:E78"/>
    <mergeCell ref="I58:J58"/>
    <mergeCell ref="K58:L58"/>
    <mergeCell ref="I113:J113"/>
    <mergeCell ref="K113:L113"/>
    <mergeCell ref="M113:N113"/>
    <mergeCell ref="O113:P113"/>
    <mergeCell ref="K115:M115"/>
    <mergeCell ref="I127:J127"/>
    <mergeCell ref="K127:L127"/>
    <mergeCell ref="M127:N127"/>
    <mergeCell ref="O127:P127"/>
    <mergeCell ref="B48:B49"/>
    <mergeCell ref="C48:C49"/>
    <mergeCell ref="D48:F48"/>
    <mergeCell ref="G48:L48"/>
    <mergeCell ref="M48:Q48"/>
    <mergeCell ref="B83:B84"/>
    <mergeCell ref="M58:N58"/>
    <mergeCell ref="O58:P58"/>
    <mergeCell ref="K129:M129"/>
    <mergeCell ref="B131:B132"/>
    <mergeCell ref="C131:C132"/>
    <mergeCell ref="D131:F131"/>
    <mergeCell ref="G131:I131"/>
    <mergeCell ref="J131:N131"/>
    <mergeCell ref="U131:U132"/>
    <mergeCell ref="H151:O151"/>
    <mergeCell ref="I153:J153"/>
    <mergeCell ref="K153:L153"/>
    <mergeCell ref="M153:N153"/>
    <mergeCell ref="O153:P153"/>
    <mergeCell ref="O131:T131"/>
    <mergeCell ref="Q143:U143"/>
    <mergeCell ref="E158:F160"/>
    <mergeCell ref="G158:G160"/>
    <mergeCell ref="H158:H160"/>
    <mergeCell ref="I158:I160"/>
    <mergeCell ref="J158:O158"/>
    <mergeCell ref="P158:P160"/>
    <mergeCell ref="Q158:Q160"/>
    <mergeCell ref="R158:R160"/>
    <mergeCell ref="J159:J160"/>
    <mergeCell ref="K159:K160"/>
    <mergeCell ref="L159:L160"/>
    <mergeCell ref="M159:M160"/>
    <mergeCell ref="N159:N160"/>
    <mergeCell ref="O159:O160"/>
    <mergeCell ref="E161:F161"/>
    <mergeCell ref="E162:F162"/>
    <mergeCell ref="E163:F163"/>
    <mergeCell ref="E164:F164"/>
    <mergeCell ref="E165:F165"/>
    <mergeCell ref="E166:F166"/>
    <mergeCell ref="N171:R171"/>
    <mergeCell ref="B10:B11"/>
    <mergeCell ref="C10:C11"/>
    <mergeCell ref="D10:F10"/>
    <mergeCell ref="G10:L10"/>
    <mergeCell ref="M10:Q10"/>
    <mergeCell ref="R10:S10"/>
    <mergeCell ref="O24:T24"/>
    <mergeCell ref="P36:U36"/>
    <mergeCell ref="O62:T62"/>
  </mergeCells>
  <dataValidations count="3">
    <dataValidation type="list" allowBlank="1" showInputMessage="1" showErrorMessage="1" sqref="K8:M8 E165 E161:E162">
      <formula1>$W$4:$W$9</formula1>
    </dataValidation>
    <dataValidation type="list" allowBlank="1" showInputMessage="1" showErrorMessage="1" sqref="K81 K46">
      <formula1>$W$4:$W$8</formula1>
    </dataValidation>
    <dataValidation allowBlank="1" showInputMessage="1" showErrorMessage="1" promptTitle="školska godina" prompt="Izaberi školsku godinu" sqref="M6:N6 M20:N20 M44:N44 M58:N58 M79:N79 M92:N92 M127:N127 M153:N153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1" r:id="rId3"/>
  <rowBreaks count="4" manualBreakCount="4">
    <brk id="37" max="21" man="1"/>
    <brk id="73" max="21" man="1"/>
    <brk id="107" max="21" man="1"/>
    <brk id="147" max="21" man="1"/>
  </rowBreaks>
  <ignoredErrors>
    <ignoredError sqref="C12:E15 G12:J15 C85:E87 G85:J87 M85:O87 R85:R87 M12:O15 R12:R14 R50:R53 M50:O53 G50:J53 C50:E53" unlockedFormula="1"/>
    <ignoredError sqref="F64:F67 L88 Q88 F98:F100 I98:I100 F133:F137 I133:I137 L16 L54 Q54" formula="1"/>
    <ignoredError sqref="K134:U137 L133:U133 R123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AB192"/>
  <sheetViews>
    <sheetView showZeros="0" zoomScalePageLayoutView="25" workbookViewId="0" topLeftCell="A1">
      <selection activeCell="E182" sqref="E182:F182"/>
    </sheetView>
  </sheetViews>
  <sheetFormatPr defaultColWidth="9.140625" defaultRowHeight="15"/>
  <cols>
    <col min="1" max="3" width="9.140625" style="3" customWidth="1"/>
    <col min="4" max="4" width="25.57421875" style="3" bestFit="1" customWidth="1"/>
    <col min="5" max="5" width="9.140625" style="3" customWidth="1"/>
    <col min="6" max="6" width="9.7109375" style="3" customWidth="1"/>
    <col min="7" max="7" width="9.140625" style="3" customWidth="1"/>
    <col min="8" max="8" width="9.8515625" style="3" customWidth="1"/>
    <col min="9" max="9" width="10.140625" style="3" customWidth="1"/>
    <col min="10" max="24" width="9.140625" style="3" customWidth="1"/>
    <col min="25" max="16384" width="9.140625" style="3" customWidth="1"/>
  </cols>
  <sheetData>
    <row r="1" ht="15"/>
    <row r="2" spans="2:12" ht="22.5" customHeight="1">
      <c r="B2" s="1210">
        <f>TabelePolugodiste_štampa!B2</f>
        <v>0</v>
      </c>
      <c r="C2" s="1210"/>
      <c r="D2" s="1210"/>
      <c r="E2" s="1210"/>
      <c r="F2" s="1210"/>
      <c r="G2" s="1210"/>
      <c r="L2" s="283" t="s">
        <v>99</v>
      </c>
    </row>
    <row r="3" spans="2:12" ht="15.75">
      <c r="B3" s="1200" t="s">
        <v>109</v>
      </c>
      <c r="C3" s="1200"/>
      <c r="D3" s="1200"/>
      <c r="E3" s="1200"/>
      <c r="F3" s="1200"/>
      <c r="G3" s="1200"/>
      <c r="L3" s="284" t="s">
        <v>100</v>
      </c>
    </row>
    <row r="4" spans="2:26" ht="15">
      <c r="B4" s="3" t="s">
        <v>110</v>
      </c>
      <c r="C4" s="1199"/>
      <c r="D4" s="1199"/>
      <c r="E4" s="1199"/>
      <c r="Z4" s="277" t="s">
        <v>103</v>
      </c>
    </row>
    <row r="5" spans="2:28" ht="15">
      <c r="B5" s="3" t="s">
        <v>111</v>
      </c>
      <c r="C5" s="1199"/>
      <c r="D5" s="1199"/>
      <c r="E5" s="1199"/>
      <c r="F5" s="6"/>
      <c r="G5" s="6"/>
      <c r="H5" s="6"/>
      <c r="I5" s="6"/>
      <c r="J5" s="6"/>
      <c r="K5" s="6"/>
      <c r="L5" s="6"/>
      <c r="X5" s="6"/>
      <c r="Y5" s="6"/>
      <c r="Z5" s="277" t="s">
        <v>104</v>
      </c>
      <c r="AA5" s="6"/>
      <c r="AB5" s="6"/>
    </row>
    <row r="6" spans="8:26" ht="15.75">
      <c r="H6" s="6" t="s">
        <v>102</v>
      </c>
      <c r="I6" s="990" t="str">
        <f>ObrazacUspjeh_Izostanci!J2</f>
        <v>KRAJU</v>
      </c>
      <c r="J6" s="990"/>
      <c r="K6" s="991" t="s">
        <v>3</v>
      </c>
      <c r="L6" s="991"/>
      <c r="M6" s="990" t="str">
        <f>ObrazacUspjeh_Izostanci!Q2</f>
        <v>2018/2019</v>
      </c>
      <c r="N6" s="990"/>
      <c r="O6" s="991" t="s">
        <v>4</v>
      </c>
      <c r="P6" s="991"/>
      <c r="Z6" s="277" t="s">
        <v>105</v>
      </c>
    </row>
    <row r="7" spans="12:26" ht="15">
      <c r="L7" s="285"/>
      <c r="Z7" s="277" t="s">
        <v>106</v>
      </c>
    </row>
    <row r="8" spans="11:26" ht="15.75">
      <c r="K8" s="990" t="s">
        <v>103</v>
      </c>
      <c r="L8" s="990"/>
      <c r="M8" s="990"/>
      <c r="Z8" s="277" t="s">
        <v>107</v>
      </c>
    </row>
    <row r="9" spans="12:26" ht="15.75" thickBot="1">
      <c r="L9" s="286" t="s">
        <v>101</v>
      </c>
      <c r="Z9" s="277" t="s">
        <v>113</v>
      </c>
    </row>
    <row r="10" spans="2:24" ht="22.5" customHeight="1">
      <c r="B10" s="1026" t="s">
        <v>8</v>
      </c>
      <c r="C10" s="1014" t="s">
        <v>9</v>
      </c>
      <c r="D10" s="1010" t="s">
        <v>10</v>
      </c>
      <c r="E10" s="1032"/>
      <c r="F10" s="1011"/>
      <c r="G10" s="1227" t="s">
        <v>11</v>
      </c>
      <c r="H10" s="1228"/>
      <c r="I10" s="1228"/>
      <c r="J10" s="1228"/>
      <c r="K10" s="1228"/>
      <c r="L10" s="1228"/>
      <c r="M10" s="1229"/>
      <c r="N10" s="1227" t="s">
        <v>12</v>
      </c>
      <c r="O10" s="1228"/>
      <c r="P10" s="1228"/>
      <c r="Q10" s="1228"/>
      <c r="R10" s="1228"/>
      <c r="S10" s="1228"/>
      <c r="T10" s="1228"/>
      <c r="U10" s="1229"/>
      <c r="V10" s="1010" t="s">
        <v>13</v>
      </c>
      <c r="W10" s="1011"/>
      <c r="X10" s="1014" t="s">
        <v>14</v>
      </c>
    </row>
    <row r="11" spans="2:24" ht="15">
      <c r="B11" s="1027"/>
      <c r="C11" s="1015"/>
      <c r="D11" s="1012"/>
      <c r="E11" s="1033"/>
      <c r="F11" s="1013"/>
      <c r="G11" s="1017" t="s">
        <v>20</v>
      </c>
      <c r="H11" s="1018"/>
      <c r="I11" s="1019" t="s">
        <v>21</v>
      </c>
      <c r="J11" s="1020"/>
      <c r="K11" s="1020"/>
      <c r="L11" s="1020"/>
      <c r="M11" s="1021"/>
      <c r="N11" s="1238" t="s">
        <v>20</v>
      </c>
      <c r="O11" s="1022"/>
      <c r="P11" s="1022"/>
      <c r="Q11" s="1022"/>
      <c r="R11" s="1022"/>
      <c r="S11" s="1023"/>
      <c r="T11" s="1024" t="s">
        <v>22</v>
      </c>
      <c r="U11" s="1025"/>
      <c r="V11" s="1012"/>
      <c r="W11" s="1013"/>
      <c r="X11" s="1015"/>
    </row>
    <row r="12" spans="2:24" ht="15.75" thickBot="1">
      <c r="B12" s="1028"/>
      <c r="C12" s="1016"/>
      <c r="D12" s="14" t="s">
        <v>24</v>
      </c>
      <c r="E12" s="15" t="s">
        <v>25</v>
      </c>
      <c r="F12" s="16" t="s">
        <v>26</v>
      </c>
      <c r="G12" s="17" t="s">
        <v>27</v>
      </c>
      <c r="H12" s="15" t="s">
        <v>28</v>
      </c>
      <c r="I12" s="14" t="s">
        <v>29</v>
      </c>
      <c r="J12" s="14" t="s">
        <v>30</v>
      </c>
      <c r="K12" s="15" t="s">
        <v>31</v>
      </c>
      <c r="L12" s="15" t="s">
        <v>26</v>
      </c>
      <c r="M12" s="16" t="s">
        <v>28</v>
      </c>
      <c r="N12" s="14" t="s">
        <v>32</v>
      </c>
      <c r="O12" s="14" t="s">
        <v>33</v>
      </c>
      <c r="P12" s="15" t="s">
        <v>34</v>
      </c>
      <c r="Q12" s="15" t="s">
        <v>35</v>
      </c>
      <c r="R12" s="15" t="s">
        <v>26</v>
      </c>
      <c r="S12" s="15" t="s">
        <v>28</v>
      </c>
      <c r="T12" s="14" t="s">
        <v>27</v>
      </c>
      <c r="U12" s="16" t="s">
        <v>28</v>
      </c>
      <c r="V12" s="14" t="s">
        <v>36</v>
      </c>
      <c r="W12" s="18" t="s">
        <v>28</v>
      </c>
      <c r="X12" s="1016"/>
    </row>
    <row r="13" spans="2:24" ht="24.75" customHeight="1" thickBot="1">
      <c r="B13" s="287" t="s">
        <v>38</v>
      </c>
      <c r="C13" s="288">
        <f>ObrazacUspjeh_Izostanci!D7</f>
        <v>0</v>
      </c>
      <c r="D13" s="288">
        <f>ObrazacUspjeh_Izostanci!E7</f>
        <v>0</v>
      </c>
      <c r="E13" s="288">
        <f>ObrazacUspjeh_Izostanci!F7</f>
        <v>0</v>
      </c>
      <c r="F13" s="288">
        <f>D13+E13</f>
        <v>0</v>
      </c>
      <c r="G13" s="288">
        <f>ObrazacUspjeh_Izostanci!H7</f>
        <v>0</v>
      </c>
      <c r="H13" s="289">
        <f>IF(F13&lt;&gt;0,PRODUCT(G13/F13,100),"")</f>
      </c>
      <c r="I13" s="288">
        <f>ObrazacUspjeh_Izostanci!J7</f>
        <v>0</v>
      </c>
      <c r="J13" s="288">
        <f>ObrazacUspjeh_Izostanci!K7</f>
        <v>0</v>
      </c>
      <c r="K13" s="288">
        <f>ObrazacUspjeh_Izostanci!L7</f>
        <v>0</v>
      </c>
      <c r="L13" s="288">
        <f>SUM(I13:K13)</f>
        <v>0</v>
      </c>
      <c r="M13" s="290">
        <f>IF(F13&lt;&gt;0,PRODUCT(L13/F13,100),"")</f>
      </c>
      <c r="N13" s="288">
        <f>ObrazacUspjeh_Izostanci!O7</f>
        <v>0</v>
      </c>
      <c r="O13" s="288">
        <f>ObrazacUspjeh_Izostanci!P7</f>
        <v>0</v>
      </c>
      <c r="P13" s="288">
        <f>ObrazacUspjeh_Izostanci!Q7</f>
        <v>0</v>
      </c>
      <c r="Q13" s="288">
        <f>ObrazacUspjeh_Izostanci!R7</f>
        <v>0</v>
      </c>
      <c r="R13" s="288">
        <f>SUM(N13:Q13)</f>
        <v>0</v>
      </c>
      <c r="S13" s="289">
        <f>IF(F13&lt;&gt;0,PRODUCT(R13/F13,100),"")</f>
      </c>
      <c r="T13" s="288">
        <f>ObrazacUspjeh_Izostanci!U7</f>
        <v>0</v>
      </c>
      <c r="U13" s="288">
        <f>IF(F13&lt;&gt;0,PRODUCT(T13/F13,100),"")</f>
      </c>
      <c r="V13" s="288">
        <f>SUM(F13,-(R13+T13))</f>
        <v>0</v>
      </c>
      <c r="W13" s="288">
        <f>IF(F13&lt;&gt;0,PRODUCT(V13/F13,100),"")</f>
      </c>
      <c r="X13" s="291">
        <f>IF(F13&lt;&gt;0,SUM(N13*5,O13*4,P13*3,Q13*2,T13)/(F13-V13),"")</f>
      </c>
    </row>
    <row r="14" spans="2:24" ht="24.75" customHeight="1" thickBot="1">
      <c r="B14" s="287" t="s">
        <v>40</v>
      </c>
      <c r="C14" s="288">
        <f>ObrazacUspjeh_Izostanci!D8</f>
        <v>0</v>
      </c>
      <c r="D14" s="288">
        <f>ObrazacUspjeh_Izostanci!E8</f>
        <v>0</v>
      </c>
      <c r="E14" s="288">
        <f>ObrazacUspjeh_Izostanci!F8</f>
        <v>0</v>
      </c>
      <c r="F14" s="288">
        <f>D14+E14</f>
        <v>0</v>
      </c>
      <c r="G14" s="288">
        <f>ObrazacUspjeh_Izostanci!H8</f>
        <v>0</v>
      </c>
      <c r="H14" s="289">
        <f>IF(F14&lt;&gt;0,PRODUCT(G14/F14,100),"")</f>
      </c>
      <c r="I14" s="288">
        <f>ObrazacUspjeh_Izostanci!J8</f>
        <v>0</v>
      </c>
      <c r="J14" s="288">
        <f>ObrazacUspjeh_Izostanci!K8</f>
        <v>0</v>
      </c>
      <c r="K14" s="288">
        <f>ObrazacUspjeh_Izostanci!L8</f>
        <v>0</v>
      </c>
      <c r="L14" s="288">
        <f>SUM(I14:K14)</f>
        <v>0</v>
      </c>
      <c r="M14" s="290">
        <f>IF(F14&lt;&gt;0,PRODUCT(L14/F14,100),"")</f>
      </c>
      <c r="N14" s="288">
        <f>ObrazacUspjeh_Izostanci!O8</f>
        <v>0</v>
      </c>
      <c r="O14" s="288">
        <f>ObrazacUspjeh_Izostanci!P8</f>
        <v>0</v>
      </c>
      <c r="P14" s="288">
        <f>ObrazacUspjeh_Izostanci!Q8</f>
        <v>0</v>
      </c>
      <c r="Q14" s="288">
        <f>ObrazacUspjeh_Izostanci!R8</f>
        <v>0</v>
      </c>
      <c r="R14" s="288">
        <f>SUM(N14:Q14)</f>
        <v>0</v>
      </c>
      <c r="S14" s="289">
        <f>IF(F14&lt;&gt;0,PRODUCT(R14/F14,100),"")</f>
      </c>
      <c r="T14" s="288">
        <f>ObrazacUspjeh_Izostanci!U8</f>
        <v>0</v>
      </c>
      <c r="U14" s="288">
        <f>IF(F14&lt;&gt;0,PRODUCT(T14/F14,100),"")</f>
      </c>
      <c r="V14" s="288">
        <f>SUM(F14,-(R14+T14))</f>
        <v>0</v>
      </c>
      <c r="W14" s="288">
        <f>IF(F14&lt;&gt;0,PRODUCT(V14/F14,100),"")</f>
      </c>
      <c r="X14" s="291">
        <f>IF(F14&lt;&gt;0,SUM(N14*5,O14*4,P14*3,Q14*2,T14)/(F14-V14),"")</f>
      </c>
    </row>
    <row r="15" spans="2:24" ht="24.75" customHeight="1" thickBot="1">
      <c r="B15" s="287" t="s">
        <v>42</v>
      </c>
      <c r="C15" s="288">
        <f>ObrazacUspjeh_Izostanci!D9</f>
        <v>0</v>
      </c>
      <c r="D15" s="288">
        <f>ObrazacUspjeh_Izostanci!E9</f>
        <v>0</v>
      </c>
      <c r="E15" s="288">
        <f>ObrazacUspjeh_Izostanci!F9</f>
        <v>0</v>
      </c>
      <c r="F15" s="288">
        <f>D15+E15</f>
        <v>0</v>
      </c>
      <c r="G15" s="288">
        <f>ObrazacUspjeh_Izostanci!H9</f>
        <v>0</v>
      </c>
      <c r="H15" s="289">
        <f>IF(F15&lt;&gt;0,PRODUCT(G15/F15,100),"")</f>
      </c>
      <c r="I15" s="288">
        <f>ObrazacUspjeh_Izostanci!J9</f>
        <v>0</v>
      </c>
      <c r="J15" s="288">
        <f>ObrazacUspjeh_Izostanci!K9</f>
        <v>0</v>
      </c>
      <c r="K15" s="288">
        <f>ObrazacUspjeh_Izostanci!L9</f>
        <v>0</v>
      </c>
      <c r="L15" s="288">
        <f>SUM(I15:K15)</f>
        <v>0</v>
      </c>
      <c r="M15" s="290">
        <f>IF(F15&lt;&gt;0,PRODUCT(L15/F15,100),"")</f>
      </c>
      <c r="N15" s="288">
        <f>ObrazacUspjeh_Izostanci!O9</f>
        <v>0</v>
      </c>
      <c r="O15" s="288">
        <f>ObrazacUspjeh_Izostanci!P9</f>
        <v>0</v>
      </c>
      <c r="P15" s="288">
        <f>ObrazacUspjeh_Izostanci!Q9</f>
        <v>0</v>
      </c>
      <c r="Q15" s="288">
        <f>ObrazacUspjeh_Izostanci!R9</f>
        <v>0</v>
      </c>
      <c r="R15" s="288">
        <f>SUM(N15:Q15)</f>
        <v>0</v>
      </c>
      <c r="S15" s="289">
        <f>IF(F15&lt;&gt;0,PRODUCT(R15/F15,100),"")</f>
      </c>
      <c r="T15" s="288">
        <f>ObrazacUspjeh_Izostanci!U9</f>
        <v>0</v>
      </c>
      <c r="U15" s="288">
        <f>IF(F15&lt;&gt;0,PRODUCT(T15/F15,100),"")</f>
      </c>
      <c r="V15" s="288">
        <f>SUM(F15,-(R15+T15))</f>
        <v>0</v>
      </c>
      <c r="W15" s="288">
        <f>IF(F15&lt;&gt;0,PRODUCT(V15/F15,100),"")</f>
      </c>
      <c r="X15" s="291">
        <f>IF(F15&lt;&gt;0,SUM(N15*5,O15*4,P15*3,Q15*2,T15)/(F15-V15),"")</f>
      </c>
    </row>
    <row r="16" spans="2:24" ht="24.75" customHeight="1" thickBot="1">
      <c r="B16" s="292" t="s">
        <v>44</v>
      </c>
      <c r="C16" s="293">
        <f>ObrazacUspjeh_Izostanci!D10</f>
        <v>0</v>
      </c>
      <c r="D16" s="293">
        <f>ObrazacUspjeh_Izostanci!E10</f>
        <v>0</v>
      </c>
      <c r="E16" s="293">
        <f>ObrazacUspjeh_Izostanci!F10</f>
        <v>0</v>
      </c>
      <c r="F16" s="293">
        <f>D16+E16</f>
        <v>0</v>
      </c>
      <c r="G16" s="293">
        <f>ObrazacUspjeh_Izostanci!H10</f>
        <v>0</v>
      </c>
      <c r="H16" s="294">
        <f>IF(F16&lt;&gt;0,PRODUCT(G16/F16,100),"")</f>
      </c>
      <c r="I16" s="293">
        <f>ObrazacUspjeh_Izostanci!J10</f>
        <v>0</v>
      </c>
      <c r="J16" s="293">
        <f>ObrazacUspjeh_Izostanci!K10</f>
        <v>0</v>
      </c>
      <c r="K16" s="293">
        <f>ObrazacUspjeh_Izostanci!L10</f>
        <v>0</v>
      </c>
      <c r="L16" s="293">
        <f>SUM(I16:K16)</f>
        <v>0</v>
      </c>
      <c r="M16" s="295">
        <f>IF(F16&lt;&gt;0,PRODUCT(L16/F16,100),"")</f>
      </c>
      <c r="N16" s="293">
        <f>ObrazacUspjeh_Izostanci!O10</f>
        <v>0</v>
      </c>
      <c r="O16" s="293">
        <f>ObrazacUspjeh_Izostanci!P10</f>
        <v>0</v>
      </c>
      <c r="P16" s="293">
        <f>ObrazacUspjeh_Izostanci!Q10</f>
        <v>0</v>
      </c>
      <c r="Q16" s="293">
        <f>ObrazacUspjeh_Izostanci!R10</f>
        <v>0</v>
      </c>
      <c r="R16" s="293">
        <f>SUM(N16:Q16)</f>
        <v>0</v>
      </c>
      <c r="S16" s="294">
        <f>IF(F16&lt;&gt;0,PRODUCT(R16/F16,100),"")</f>
      </c>
      <c r="T16" s="293">
        <f>ObrazacUspjeh_Izostanci!U10</f>
        <v>0</v>
      </c>
      <c r="U16" s="293">
        <f>IF(F16&lt;&gt;0,PRODUCT(T16/F16,100),"")</f>
      </c>
      <c r="V16" s="293">
        <f>SUM(F16,-(R16+T16))</f>
        <v>0</v>
      </c>
      <c r="W16" s="288">
        <f>IF(F16&lt;&gt;0,PRODUCT(V16/F16,100),"")</f>
      </c>
      <c r="X16" s="296">
        <f>IF(F16&lt;&gt;0,SUM(N16*5,O16*4,P16*3,Q16*2,T16)/(F16-V16),"")</f>
      </c>
    </row>
    <row r="17" spans="2:24" ht="24.75" customHeight="1" thickBot="1" thickTop="1">
      <c r="B17" s="328" t="s">
        <v>98</v>
      </c>
      <c r="C17" s="329">
        <f>SUM(C13:C16)</f>
        <v>0</v>
      </c>
      <c r="D17" s="329">
        <f>SUM(D13:D16)</f>
        <v>0</v>
      </c>
      <c r="E17" s="329">
        <f>SUM(E13:E16)</f>
        <v>0</v>
      </c>
      <c r="F17" s="329">
        <f>SUM(F13:F16)</f>
        <v>0</v>
      </c>
      <c r="G17" s="329">
        <f>SUM(G13:G16)</f>
        <v>0</v>
      </c>
      <c r="H17" s="332">
        <f>IF(F17&lt;&gt;0,PRODUCT(G17/F17,100),"")</f>
      </c>
      <c r="I17" s="329">
        <f>SUM(I13:I16)</f>
        <v>0</v>
      </c>
      <c r="J17" s="329">
        <f>SUM(J13:J16)</f>
        <v>0</v>
      </c>
      <c r="K17" s="329">
        <f>SUM(K13:K16)</f>
        <v>0</v>
      </c>
      <c r="L17" s="329">
        <f>SUM(I17:K17)</f>
        <v>0</v>
      </c>
      <c r="M17" s="333">
        <f>IF(F17&lt;&gt;0,PRODUCT(L17/F17,100),"")</f>
      </c>
      <c r="N17" s="329">
        <f>SUM(N13:N16)</f>
        <v>0</v>
      </c>
      <c r="O17" s="329">
        <f>SUM(O13:O16)</f>
        <v>0</v>
      </c>
      <c r="P17" s="329">
        <f>SUM(P13:P16)</f>
        <v>0</v>
      </c>
      <c r="Q17" s="329">
        <f>SUM(Q13:Q16)</f>
        <v>0</v>
      </c>
      <c r="R17" s="329">
        <f>SUM(N17:Q17)</f>
        <v>0</v>
      </c>
      <c r="S17" s="334">
        <f>IF(F17&lt;&gt;0,PRODUCT(R17/F17,100),"")</f>
      </c>
      <c r="T17" s="329">
        <f>SUM(T13:T16)</f>
        <v>0</v>
      </c>
      <c r="U17" s="334">
        <f>IF(F17&lt;&gt;0,PRODUCT(T17/F17,100),"")</f>
      </c>
      <c r="V17" s="329">
        <f>SUM(V13:V16)</f>
        <v>0</v>
      </c>
      <c r="W17" s="329">
        <f>IF(F17&lt;&gt;0,PRODUCT(V17/F17,100),"")</f>
      </c>
      <c r="X17" s="334">
        <f>IF(F17&lt;&gt;0,SUM(N17*5,O17*4,P17*3,Q17*2,T17)/(F17-V17),"")</f>
      </c>
    </row>
    <row r="18" ht="15">
      <c r="C18" s="318" t="s">
        <v>119</v>
      </c>
    </row>
    <row r="19" spans="9:12" ht="21">
      <c r="I19" s="297"/>
      <c r="L19" s="283" t="s">
        <v>99</v>
      </c>
    </row>
    <row r="20" spans="9:12" ht="15.75">
      <c r="I20" s="298"/>
      <c r="L20" s="284" t="s">
        <v>108</v>
      </c>
    </row>
    <row r="21" spans="8:16" ht="15.75">
      <c r="H21" s="6" t="s">
        <v>102</v>
      </c>
      <c r="I21" s="1190" t="str">
        <f>I6</f>
        <v>KRAJU</v>
      </c>
      <c r="J21" s="1190"/>
      <c r="K21" s="991" t="s">
        <v>3</v>
      </c>
      <c r="L21" s="991"/>
      <c r="M21" s="1190" t="str">
        <f>M6</f>
        <v>2018/2019</v>
      </c>
      <c r="N21" s="1190"/>
      <c r="O21" s="991" t="s">
        <v>4</v>
      </c>
      <c r="P21" s="991"/>
    </row>
    <row r="22" ht="15">
      <c r="L22" s="285"/>
    </row>
    <row r="23" spans="11:13" ht="15.75">
      <c r="K23" s="1190" t="str">
        <f>K8</f>
        <v>GIMNAZIJA</v>
      </c>
      <c r="L23" s="1190"/>
      <c r="M23" s="1190"/>
    </row>
    <row r="24" ht="26.25" customHeight="1" thickBot="1">
      <c r="L24" s="286" t="s">
        <v>101</v>
      </c>
    </row>
    <row r="25" spans="3:22" ht="16.5" thickBot="1">
      <c r="C25" s="1026" t="s">
        <v>8</v>
      </c>
      <c r="D25" s="1014" t="s">
        <v>9</v>
      </c>
      <c r="E25" s="1170" t="s">
        <v>10</v>
      </c>
      <c r="F25" s="1171"/>
      <c r="G25" s="1172"/>
      <c r="H25" s="1170" t="s">
        <v>95</v>
      </c>
      <c r="I25" s="1171"/>
      <c r="J25" s="1172"/>
      <c r="K25" s="1170" t="s">
        <v>96</v>
      </c>
      <c r="L25" s="1171"/>
      <c r="M25" s="1171"/>
      <c r="N25" s="1171"/>
      <c r="O25" s="1172"/>
      <c r="P25" s="1170" t="s">
        <v>97</v>
      </c>
      <c r="Q25" s="1171"/>
      <c r="R25" s="1171"/>
      <c r="S25" s="1171"/>
      <c r="T25" s="1171"/>
      <c r="U25" s="1172"/>
      <c r="V25" s="1120" t="s">
        <v>79</v>
      </c>
    </row>
    <row r="26" spans="3:22" ht="24.75" customHeight="1" thickBot="1">
      <c r="C26" s="1027"/>
      <c r="D26" s="1015"/>
      <c r="E26" s="276" t="s">
        <v>24</v>
      </c>
      <c r="F26" s="276" t="s">
        <v>25</v>
      </c>
      <c r="G26" s="276" t="s">
        <v>64</v>
      </c>
      <c r="H26" s="275" t="s">
        <v>66</v>
      </c>
      <c r="I26" s="275" t="s">
        <v>67</v>
      </c>
      <c r="J26" s="275" t="s">
        <v>64</v>
      </c>
      <c r="K26" s="275" t="s">
        <v>68</v>
      </c>
      <c r="L26" s="275" t="s">
        <v>69</v>
      </c>
      <c r="M26" s="275" t="s">
        <v>70</v>
      </c>
      <c r="N26" s="275" t="s">
        <v>71</v>
      </c>
      <c r="O26" s="275" t="s">
        <v>72</v>
      </c>
      <c r="P26" s="275" t="s">
        <v>73</v>
      </c>
      <c r="Q26" s="275" t="s">
        <v>74</v>
      </c>
      <c r="R26" s="275" t="s">
        <v>75</v>
      </c>
      <c r="S26" s="275" t="s">
        <v>76</v>
      </c>
      <c r="T26" s="275" t="s">
        <v>77</v>
      </c>
      <c r="U26" s="275" t="s">
        <v>78</v>
      </c>
      <c r="V26" s="1122"/>
    </row>
    <row r="27" spans="3:22" ht="24.75" customHeight="1" thickBot="1">
      <c r="C27" s="299" t="s">
        <v>38</v>
      </c>
      <c r="D27" s="300">
        <f>IF(C13&lt;&gt;0,C13,ObrazacUspjeh_Polugodište!D4)</f>
        <v>0</v>
      </c>
      <c r="E27" s="301">
        <f>IF(D13&lt;&gt;0,D13,ObrazacUspjeh_Polugodište!E4)</f>
        <v>0</v>
      </c>
      <c r="F27" s="301">
        <f>IF(E13&lt;&gt;0,E13,ObrazacUspjeh_Polugodište!F4)</f>
        <v>0</v>
      </c>
      <c r="G27" s="301">
        <f>E27+F27</f>
        <v>0</v>
      </c>
      <c r="H27" s="301">
        <f>ObrazacUspjeh_Izostanci!G43</f>
        <v>0</v>
      </c>
      <c r="I27" s="301">
        <f>ObrazacUspjeh_Izostanci!H43</f>
        <v>0</v>
      </c>
      <c r="J27" s="301">
        <f>H27+I27</f>
        <v>0</v>
      </c>
      <c r="K27" s="301">
        <f>ObrazacUspjeh_Izostanci!J43</f>
        <v>0</v>
      </c>
      <c r="L27" s="301">
        <f>ObrazacUspjeh_Izostanci!K43</f>
        <v>0</v>
      </c>
      <c r="M27" s="301">
        <f>ObrazacUspjeh_Izostanci!L43</f>
        <v>0</v>
      </c>
      <c r="N27" s="301">
        <f>ObrazacUspjeh_Izostanci!M43</f>
        <v>0</v>
      </c>
      <c r="O27" s="301">
        <f>ObrazacUspjeh_Izostanci!N43</f>
        <v>0</v>
      </c>
      <c r="P27" s="301">
        <f>ObrazacUspjeh_Izostanci!O43</f>
        <v>0</v>
      </c>
      <c r="Q27" s="301">
        <f>ObrazacUspjeh_Izostanci!P43</f>
        <v>0</v>
      </c>
      <c r="R27" s="301">
        <f>ObrazacUspjeh_Izostanci!Q43</f>
        <v>0</v>
      </c>
      <c r="S27" s="301">
        <f>ObrazacUspjeh_Izostanci!R43</f>
        <v>0</v>
      </c>
      <c r="T27" s="301">
        <f>ObrazacUspjeh_Izostanci!S43</f>
        <v>0</v>
      </c>
      <c r="U27" s="301">
        <f>ObrazacUspjeh_Izostanci!T43</f>
        <v>0</v>
      </c>
      <c r="V27" s="301">
        <f>ObrazacUspjeh_Izostanci!U43</f>
        <v>0</v>
      </c>
    </row>
    <row r="28" spans="3:22" ht="24.75" customHeight="1" thickBot="1">
      <c r="C28" s="302" t="s">
        <v>40</v>
      </c>
      <c r="D28" s="303">
        <f>IF(C14&lt;&gt;0,C14,ObrazacUspjeh_Polugodište!D5)</f>
        <v>0</v>
      </c>
      <c r="E28" s="288">
        <f>IF(D14&lt;&gt;0,D14,ObrazacUspjeh_Polugodište!E5)</f>
        <v>0</v>
      </c>
      <c r="F28" s="288">
        <f>IF(E14&lt;&gt;0,E14,ObrazacUspjeh_Polugodište!F5)</f>
        <v>0</v>
      </c>
      <c r="G28" s="288">
        <f>E28+F28</f>
        <v>0</v>
      </c>
      <c r="H28" s="288">
        <f>ObrazacUspjeh_Izostanci!G44</f>
        <v>0</v>
      </c>
      <c r="I28" s="288">
        <f>ObrazacUspjeh_Izostanci!H44</f>
        <v>0</v>
      </c>
      <c r="J28" s="288">
        <f>H28+I28</f>
        <v>0</v>
      </c>
      <c r="K28" s="288">
        <f>ObrazacUspjeh_Izostanci!J44</f>
        <v>0</v>
      </c>
      <c r="L28" s="288">
        <f>ObrazacUspjeh_Izostanci!K44</f>
        <v>0</v>
      </c>
      <c r="M28" s="288">
        <f>ObrazacUspjeh_Izostanci!L44</f>
        <v>0</v>
      </c>
      <c r="N28" s="288">
        <f>ObrazacUspjeh_Izostanci!M44</f>
        <v>0</v>
      </c>
      <c r="O28" s="288">
        <f>ObrazacUspjeh_Izostanci!N44</f>
        <v>0</v>
      </c>
      <c r="P28" s="288">
        <f>ObrazacUspjeh_Izostanci!O44</f>
        <v>0</v>
      </c>
      <c r="Q28" s="288">
        <f>ObrazacUspjeh_Izostanci!P44</f>
        <v>0</v>
      </c>
      <c r="R28" s="288">
        <f>ObrazacUspjeh_Izostanci!Q44</f>
        <v>0</v>
      </c>
      <c r="S28" s="288">
        <f>ObrazacUspjeh_Izostanci!R44</f>
        <v>0</v>
      </c>
      <c r="T28" s="288">
        <f>ObrazacUspjeh_Izostanci!S44</f>
        <v>0</v>
      </c>
      <c r="U28" s="288">
        <f>ObrazacUspjeh_Izostanci!T44</f>
        <v>0</v>
      </c>
      <c r="V28" s="288">
        <f>ObrazacUspjeh_Izostanci!U44</f>
        <v>0</v>
      </c>
    </row>
    <row r="29" spans="3:22" ht="24.75" customHeight="1" thickBot="1">
      <c r="C29" s="302" t="s">
        <v>42</v>
      </c>
      <c r="D29" s="303">
        <f>IF(C15&lt;&gt;0,C15,ObrazacUspjeh_Polugodište!D6)</f>
        <v>0</v>
      </c>
      <c r="E29" s="288">
        <f>IF(D15&lt;&gt;0,D15,ObrazacUspjeh_Polugodište!E6)</f>
        <v>0</v>
      </c>
      <c r="F29" s="288">
        <f>IF(E15&lt;&gt;0,E15,ObrazacUspjeh_Polugodište!F6)</f>
        <v>0</v>
      </c>
      <c r="G29" s="288">
        <f>E29+F29</f>
        <v>0</v>
      </c>
      <c r="H29" s="288">
        <f>ObrazacUspjeh_Izostanci!G45</f>
        <v>0</v>
      </c>
      <c r="I29" s="288">
        <f>ObrazacUspjeh_Izostanci!H45</f>
        <v>0</v>
      </c>
      <c r="J29" s="288">
        <f>H29+I29</f>
        <v>0</v>
      </c>
      <c r="K29" s="288">
        <f>ObrazacUspjeh_Izostanci!J45</f>
        <v>0</v>
      </c>
      <c r="L29" s="288">
        <f>ObrazacUspjeh_Izostanci!K45</f>
        <v>0</v>
      </c>
      <c r="M29" s="288">
        <f>ObrazacUspjeh_Izostanci!L45</f>
        <v>0</v>
      </c>
      <c r="N29" s="288">
        <f>ObrazacUspjeh_Izostanci!M45</f>
        <v>0</v>
      </c>
      <c r="O29" s="288">
        <f>ObrazacUspjeh_Izostanci!N45</f>
        <v>0</v>
      </c>
      <c r="P29" s="288">
        <f>ObrazacUspjeh_Izostanci!O45</f>
        <v>0</v>
      </c>
      <c r="Q29" s="288">
        <f>ObrazacUspjeh_Izostanci!P45</f>
        <v>0</v>
      </c>
      <c r="R29" s="288">
        <f>ObrazacUspjeh_Izostanci!Q45</f>
        <v>0</v>
      </c>
      <c r="S29" s="288">
        <f>ObrazacUspjeh_Izostanci!R45</f>
        <v>0</v>
      </c>
      <c r="T29" s="288">
        <f>ObrazacUspjeh_Izostanci!S45</f>
        <v>0</v>
      </c>
      <c r="U29" s="288">
        <f>ObrazacUspjeh_Izostanci!T45</f>
        <v>0</v>
      </c>
      <c r="V29" s="288">
        <f>ObrazacUspjeh_Izostanci!U45</f>
        <v>0</v>
      </c>
    </row>
    <row r="30" spans="3:22" ht="24" customHeight="1" thickBot="1">
      <c r="C30" s="304" t="s">
        <v>44</v>
      </c>
      <c r="D30" s="305">
        <f>IF(C16&lt;&gt;0,C16,ObrazacUspjeh_Polugodište!D7)</f>
        <v>0</v>
      </c>
      <c r="E30" s="293">
        <f>IF(D16&lt;&gt;0,D16,ObrazacUspjeh_Polugodište!E7)</f>
        <v>0</v>
      </c>
      <c r="F30" s="293">
        <f>IF(E16&lt;&gt;0,E16,ObrazacUspjeh_Polugodište!F7)</f>
        <v>0</v>
      </c>
      <c r="G30" s="293">
        <f>E30+F30</f>
        <v>0</v>
      </c>
      <c r="H30" s="293">
        <f>ObrazacUspjeh_Izostanci!G46</f>
        <v>0</v>
      </c>
      <c r="I30" s="293">
        <f>ObrazacUspjeh_Izostanci!H46</f>
        <v>0</v>
      </c>
      <c r="J30" s="293">
        <f>H30+I30</f>
        <v>0</v>
      </c>
      <c r="K30" s="293">
        <f>ObrazacUspjeh_Izostanci!J46</f>
        <v>0</v>
      </c>
      <c r="L30" s="293">
        <f>ObrazacUspjeh_Izostanci!K46</f>
        <v>0</v>
      </c>
      <c r="M30" s="293">
        <f>ObrazacUspjeh_Izostanci!L46</f>
        <v>0</v>
      </c>
      <c r="N30" s="293">
        <f>ObrazacUspjeh_Izostanci!M46</f>
        <v>0</v>
      </c>
      <c r="O30" s="293">
        <f>ObrazacUspjeh_Izostanci!N46</f>
        <v>0</v>
      </c>
      <c r="P30" s="293">
        <f>ObrazacUspjeh_Izostanci!O46</f>
        <v>0</v>
      </c>
      <c r="Q30" s="293">
        <f>ObrazacUspjeh_Izostanci!P46</f>
        <v>0</v>
      </c>
      <c r="R30" s="293">
        <f>ObrazacUspjeh_Izostanci!Q46</f>
        <v>0</v>
      </c>
      <c r="S30" s="293">
        <f>ObrazacUspjeh_Izostanci!R46</f>
        <v>0</v>
      </c>
      <c r="T30" s="293">
        <f>ObrazacUspjeh_Izostanci!S46</f>
        <v>0</v>
      </c>
      <c r="U30" s="293">
        <f>ObrazacUspjeh_Izostanci!T46</f>
        <v>0</v>
      </c>
      <c r="V30" s="293">
        <f>ObrazacUspjeh_Izostanci!U46</f>
        <v>0</v>
      </c>
    </row>
    <row r="31" spans="3:22" ht="24.75" customHeight="1" thickBot="1" thickTop="1">
      <c r="C31" s="328" t="s">
        <v>98</v>
      </c>
      <c r="D31" s="329">
        <f>IF(C17&lt;&gt;0,C17,ObrazacUspjeh_Polugodište!D8)</f>
        <v>0</v>
      </c>
      <c r="E31" s="329">
        <f>SUM(E27:E30)</f>
        <v>0</v>
      </c>
      <c r="F31" s="329">
        <f>SUM(F27:F30)</f>
        <v>0</v>
      </c>
      <c r="G31" s="329">
        <f>E31+F31</f>
        <v>0</v>
      </c>
      <c r="H31" s="329">
        <f>SUM(H27:H30)</f>
        <v>0</v>
      </c>
      <c r="I31" s="329">
        <f>SUM(I27:I30)</f>
        <v>0</v>
      </c>
      <c r="J31" s="329">
        <f>H31+I31</f>
        <v>0</v>
      </c>
      <c r="K31" s="329">
        <f aca="true" t="shared" si="0" ref="K31:V31">SUM(K27:K30)</f>
        <v>0</v>
      </c>
      <c r="L31" s="329">
        <f t="shared" si="0"/>
        <v>0</v>
      </c>
      <c r="M31" s="329">
        <f t="shared" si="0"/>
        <v>0</v>
      </c>
      <c r="N31" s="329">
        <f t="shared" si="0"/>
        <v>0</v>
      </c>
      <c r="O31" s="329">
        <f t="shared" si="0"/>
        <v>0</v>
      </c>
      <c r="P31" s="329">
        <f t="shared" si="0"/>
        <v>0</v>
      </c>
      <c r="Q31" s="329">
        <f t="shared" si="0"/>
        <v>0</v>
      </c>
      <c r="R31" s="329">
        <f t="shared" si="0"/>
        <v>0</v>
      </c>
      <c r="S31" s="329">
        <f t="shared" si="0"/>
        <v>0</v>
      </c>
      <c r="T31" s="329">
        <f t="shared" si="0"/>
        <v>0</v>
      </c>
      <c r="U31" s="330">
        <f t="shared" si="0"/>
        <v>0</v>
      </c>
      <c r="V31" s="329">
        <f t="shared" si="0"/>
        <v>0</v>
      </c>
    </row>
    <row r="32" ht="15">
      <c r="C32" s="318" t="s">
        <v>119</v>
      </c>
    </row>
    <row r="33" ht="15"/>
    <row r="34" ht="15"/>
    <row r="35" ht="15"/>
    <row r="36" ht="15">
      <c r="S36" s="3" t="s">
        <v>112</v>
      </c>
    </row>
    <row r="37" spans="17:21" ht="30.75" customHeight="1">
      <c r="Q37" s="792" t="s">
        <v>114</v>
      </c>
      <c r="R37" s="792"/>
      <c r="S37" s="792"/>
      <c r="T37" s="792"/>
      <c r="U37" s="792"/>
    </row>
    <row r="38" ht="15"/>
    <row r="39" ht="15"/>
    <row r="40" ht="15"/>
    <row r="41" ht="15"/>
    <row r="42" ht="15"/>
    <row r="43" ht="15"/>
    <row r="44" ht="15"/>
    <row r="45" ht="15"/>
    <row r="46" spans="2:12" ht="18.75">
      <c r="B46" s="1199">
        <f>B2</f>
        <v>0</v>
      </c>
      <c r="C46" s="1199"/>
      <c r="D46" s="1199"/>
      <c r="E46" s="1199"/>
      <c r="F46" s="1199"/>
      <c r="G46" s="1199"/>
      <c r="L46" s="283" t="s">
        <v>99</v>
      </c>
    </row>
    <row r="47" spans="2:12" ht="15.75">
      <c r="B47" s="1200" t="s">
        <v>109</v>
      </c>
      <c r="C47" s="1200"/>
      <c r="D47" s="1200"/>
      <c r="E47" s="1200"/>
      <c r="F47" s="1200"/>
      <c r="G47" s="1200"/>
      <c r="L47" s="284" t="s">
        <v>100</v>
      </c>
    </row>
    <row r="48" spans="2:5" ht="15">
      <c r="B48" s="3" t="s">
        <v>110</v>
      </c>
      <c r="C48" s="1199">
        <f>C4</f>
        <v>0</v>
      </c>
      <c r="D48" s="1199"/>
      <c r="E48" s="1199"/>
    </row>
    <row r="49" spans="2:24" ht="15">
      <c r="B49" s="3" t="s">
        <v>111</v>
      </c>
      <c r="C49" s="1199">
        <f>C5</f>
        <v>0</v>
      </c>
      <c r="D49" s="1199"/>
      <c r="E49" s="1199"/>
      <c r="F49" s="6"/>
      <c r="G49" s="6"/>
      <c r="H49" s="6"/>
      <c r="I49" s="6"/>
      <c r="J49" s="6"/>
      <c r="K49" s="6"/>
      <c r="L49" s="6"/>
      <c r="X49" s="6"/>
    </row>
    <row r="50" spans="8:16" ht="15.75">
      <c r="H50" s="6" t="s">
        <v>102</v>
      </c>
      <c r="I50" s="990" t="str">
        <f>I6</f>
        <v>KRAJU</v>
      </c>
      <c r="J50" s="990"/>
      <c r="K50" s="991" t="s">
        <v>3</v>
      </c>
      <c r="L50" s="991"/>
      <c r="M50" s="1190" t="str">
        <f>M6</f>
        <v>2018/2019</v>
      </c>
      <c r="N50" s="1190"/>
      <c r="O50" s="991" t="s">
        <v>4</v>
      </c>
      <c r="P50" s="991"/>
    </row>
    <row r="51" ht="15">
      <c r="L51" s="285"/>
    </row>
    <row r="52" spans="11:13" ht="15.75">
      <c r="K52" s="990" t="s">
        <v>104</v>
      </c>
      <c r="L52" s="990"/>
      <c r="M52" s="990"/>
    </row>
    <row r="53" ht="15.75" thickBot="1">
      <c r="L53" s="286" t="s">
        <v>101</v>
      </c>
    </row>
    <row r="54" spans="2:24" ht="15">
      <c r="B54" s="1058" t="s">
        <v>8</v>
      </c>
      <c r="C54" s="1037" t="s">
        <v>9</v>
      </c>
      <c r="D54" s="1045" t="s">
        <v>10</v>
      </c>
      <c r="E54" s="1064"/>
      <c r="F54" s="1046"/>
      <c r="G54" s="1230" t="s">
        <v>11</v>
      </c>
      <c r="H54" s="1231"/>
      <c r="I54" s="1231"/>
      <c r="J54" s="1231"/>
      <c r="K54" s="1231"/>
      <c r="L54" s="1231"/>
      <c r="M54" s="1232"/>
      <c r="N54" s="1230" t="s">
        <v>12</v>
      </c>
      <c r="O54" s="1231"/>
      <c r="P54" s="1231"/>
      <c r="Q54" s="1231"/>
      <c r="R54" s="1231"/>
      <c r="S54" s="1231"/>
      <c r="T54" s="1231"/>
      <c r="U54" s="1232"/>
      <c r="V54" s="1045" t="s">
        <v>13</v>
      </c>
      <c r="W54" s="1046"/>
      <c r="X54" s="1037" t="s">
        <v>14</v>
      </c>
    </row>
    <row r="55" spans="2:24" ht="15">
      <c r="B55" s="1059"/>
      <c r="C55" s="1038"/>
      <c r="D55" s="1047"/>
      <c r="E55" s="1065"/>
      <c r="F55" s="1048"/>
      <c r="G55" s="1233" t="s">
        <v>20</v>
      </c>
      <c r="H55" s="1234"/>
      <c r="I55" s="1235" t="s">
        <v>21</v>
      </c>
      <c r="J55" s="1236"/>
      <c r="K55" s="1236"/>
      <c r="L55" s="1236"/>
      <c r="M55" s="1237"/>
      <c r="N55" s="1040" t="s">
        <v>20</v>
      </c>
      <c r="O55" s="1043"/>
      <c r="P55" s="1043"/>
      <c r="Q55" s="1043"/>
      <c r="R55" s="1043"/>
      <c r="S55" s="1041"/>
      <c r="T55" s="1042" t="s">
        <v>22</v>
      </c>
      <c r="U55" s="1044"/>
      <c r="V55" s="1047"/>
      <c r="W55" s="1048"/>
      <c r="X55" s="1038"/>
    </row>
    <row r="56" spans="2:24" ht="15.75" thickBot="1">
      <c r="B56" s="1060"/>
      <c r="C56" s="1039"/>
      <c r="D56" s="98" t="s">
        <v>24</v>
      </c>
      <c r="E56" s="99" t="s">
        <v>25</v>
      </c>
      <c r="F56" s="100" t="s">
        <v>26</v>
      </c>
      <c r="G56" s="101" t="s">
        <v>27</v>
      </c>
      <c r="H56" s="99" t="s">
        <v>28</v>
      </c>
      <c r="I56" s="98" t="s">
        <v>29</v>
      </c>
      <c r="J56" s="98" t="s">
        <v>30</v>
      </c>
      <c r="K56" s="99" t="s">
        <v>31</v>
      </c>
      <c r="L56" s="99" t="s">
        <v>26</v>
      </c>
      <c r="M56" s="100" t="s">
        <v>28</v>
      </c>
      <c r="N56" s="98" t="s">
        <v>32</v>
      </c>
      <c r="O56" s="98" t="s">
        <v>33</v>
      </c>
      <c r="P56" s="99" t="s">
        <v>34</v>
      </c>
      <c r="Q56" s="99" t="s">
        <v>35</v>
      </c>
      <c r="R56" s="99" t="s">
        <v>26</v>
      </c>
      <c r="S56" s="99" t="s">
        <v>28</v>
      </c>
      <c r="T56" s="98" t="s">
        <v>27</v>
      </c>
      <c r="U56" s="100" t="s">
        <v>28</v>
      </c>
      <c r="V56" s="98" t="s">
        <v>36</v>
      </c>
      <c r="W56" s="278" t="s">
        <v>28</v>
      </c>
      <c r="X56" s="1039"/>
    </row>
    <row r="57" spans="2:24" ht="24.75" customHeight="1" thickBot="1">
      <c r="B57" s="287" t="s">
        <v>38</v>
      </c>
      <c r="C57" s="288">
        <f>ObrazacUspjeh_Izostanci!D21</f>
        <v>0</v>
      </c>
      <c r="D57" s="288">
        <f>ObrazacUspjeh_Izostanci!E21</f>
        <v>0</v>
      </c>
      <c r="E57" s="288">
        <f>ObrazacUspjeh_Izostanci!F21</f>
        <v>0</v>
      </c>
      <c r="F57" s="288">
        <f>D57+E57</f>
        <v>0</v>
      </c>
      <c r="G57" s="288">
        <f>ObrazacUspjeh_Izostanci!H21</f>
        <v>0</v>
      </c>
      <c r="H57" s="289">
        <f>IF(F57&lt;&gt;0,PRODUCT(G57/F57,100),"")</f>
      </c>
      <c r="I57" s="288">
        <f>ObrazacUspjeh_Izostanci!J21</f>
        <v>0</v>
      </c>
      <c r="J57" s="288">
        <f>ObrazacUspjeh_Izostanci!K21</f>
        <v>0</v>
      </c>
      <c r="K57" s="288">
        <f>ObrazacUspjeh_Izostanci!L21</f>
        <v>0</v>
      </c>
      <c r="L57" s="288">
        <f>SUM(I57:K57)</f>
        <v>0</v>
      </c>
      <c r="M57" s="290">
        <f>IF(F57&lt;&gt;0,PRODUCT(L57/F57,100),"")</f>
      </c>
      <c r="N57" s="288">
        <f>ObrazacUspjeh_Izostanci!O21</f>
        <v>0</v>
      </c>
      <c r="O57" s="288">
        <f>ObrazacUspjeh_Izostanci!P21</f>
        <v>0</v>
      </c>
      <c r="P57" s="288">
        <f>ObrazacUspjeh_Izostanci!Q21</f>
        <v>0</v>
      </c>
      <c r="Q57" s="288">
        <f>ObrazacUspjeh_Izostanci!R21</f>
        <v>0</v>
      </c>
      <c r="R57" s="288">
        <f>SUM(N57:Q57)</f>
        <v>0</v>
      </c>
      <c r="S57" s="289">
        <f>IF(F57&lt;&gt;0,PRODUCT(R57/F57,100),"")</f>
      </c>
      <c r="T57" s="288">
        <f>ObrazacUspjeh_Izostanci!U21</f>
        <v>0</v>
      </c>
      <c r="U57" s="288">
        <f>IF(F57&lt;&gt;0,PRODUCT(T57/F57,100),"")</f>
      </c>
      <c r="V57" s="288">
        <f>SUM(F57,-(R57+T57))</f>
        <v>0</v>
      </c>
      <c r="W57" s="288">
        <f>IF(F57&lt;&gt;0,PRODUCT(V57/F57,100),"")</f>
      </c>
      <c r="X57" s="291">
        <f>IF(F57&lt;&gt;0,SUM(N57*5,O57*4,P57*3,Q57*2,T57)/(F57-V57),"")</f>
      </c>
    </row>
    <row r="58" spans="2:24" ht="24.75" customHeight="1" thickBot="1">
      <c r="B58" s="287" t="s">
        <v>40</v>
      </c>
      <c r="C58" s="288">
        <f>ObrazacUspjeh_Izostanci!D22</f>
        <v>0</v>
      </c>
      <c r="D58" s="288">
        <f>ObrazacUspjeh_Izostanci!E22</f>
        <v>0</v>
      </c>
      <c r="E58" s="288">
        <f>ObrazacUspjeh_Izostanci!F22</f>
        <v>0</v>
      </c>
      <c r="F58" s="288">
        <f>D58+E58</f>
        <v>0</v>
      </c>
      <c r="G58" s="288">
        <f>ObrazacUspjeh_Izostanci!H22</f>
        <v>0</v>
      </c>
      <c r="H58" s="289">
        <f>IF(F58&lt;&gt;0,PRODUCT(G58/F58,100),"")</f>
      </c>
      <c r="I58" s="288">
        <f>ObrazacUspjeh_Izostanci!J22</f>
        <v>0</v>
      </c>
      <c r="J58" s="288">
        <f>ObrazacUspjeh_Izostanci!K22</f>
        <v>0</v>
      </c>
      <c r="K58" s="288">
        <f>ObrazacUspjeh_Izostanci!L22</f>
        <v>0</v>
      </c>
      <c r="L58" s="288">
        <f>SUM(I58:K58)</f>
        <v>0</v>
      </c>
      <c r="M58" s="290">
        <f>IF(F58&lt;&gt;0,PRODUCT(L58/F58,100),"")</f>
      </c>
      <c r="N58" s="288">
        <f>ObrazacUspjeh_Izostanci!O22</f>
        <v>0</v>
      </c>
      <c r="O58" s="288">
        <f>ObrazacUspjeh_Izostanci!P22</f>
        <v>0</v>
      </c>
      <c r="P58" s="288">
        <f>ObrazacUspjeh_Izostanci!Q22</f>
        <v>0</v>
      </c>
      <c r="Q58" s="288">
        <f>ObrazacUspjeh_Izostanci!R22</f>
        <v>0</v>
      </c>
      <c r="R58" s="288">
        <f>SUM(N58:Q58)</f>
        <v>0</v>
      </c>
      <c r="S58" s="289">
        <f>IF(F58&lt;&gt;0,PRODUCT(R58/F58,100),"")</f>
      </c>
      <c r="T58" s="288">
        <f>ObrazacUspjeh_Izostanci!U22</f>
        <v>0</v>
      </c>
      <c r="U58" s="288">
        <f>IF(F58&lt;&gt;0,PRODUCT(T58/F58,100),"")</f>
      </c>
      <c r="V58" s="288">
        <f>SUM(F58,-(R58+T58))</f>
        <v>0</v>
      </c>
      <c r="W58" s="288">
        <f>IF(F58&lt;&gt;0,PRODUCT(V58/F58,100),"")</f>
      </c>
      <c r="X58" s="291">
        <f>IF(F58&lt;&gt;0,SUM(N58*5,O58*4,P58*3,Q58*2,T58)/(F58-V58),"")</f>
      </c>
    </row>
    <row r="59" spans="2:24" ht="24.75" customHeight="1" thickBot="1">
      <c r="B59" s="287" t="s">
        <v>42</v>
      </c>
      <c r="C59" s="288">
        <f>ObrazacUspjeh_Izostanci!D23</f>
        <v>0</v>
      </c>
      <c r="D59" s="288">
        <f>ObrazacUspjeh_Izostanci!E23</f>
        <v>0</v>
      </c>
      <c r="E59" s="288">
        <f>ObrazacUspjeh_Izostanci!F23</f>
        <v>0</v>
      </c>
      <c r="F59" s="288">
        <f>D59+E59</f>
        <v>0</v>
      </c>
      <c r="G59" s="288">
        <f>ObrazacUspjeh_Izostanci!H23</f>
        <v>0</v>
      </c>
      <c r="H59" s="289">
        <f>IF(F59&lt;&gt;0,PRODUCT(G59/F59,100),"")</f>
      </c>
      <c r="I59" s="288">
        <f>ObrazacUspjeh_Izostanci!J23</f>
        <v>0</v>
      </c>
      <c r="J59" s="288">
        <f>ObrazacUspjeh_Izostanci!K23</f>
        <v>0</v>
      </c>
      <c r="K59" s="288">
        <f>ObrazacUspjeh_Izostanci!L23</f>
        <v>0</v>
      </c>
      <c r="L59" s="288">
        <f>SUM(I59:K59)</f>
        <v>0</v>
      </c>
      <c r="M59" s="290">
        <f>IF(F59&lt;&gt;0,PRODUCT(L59/F59,100),"")</f>
      </c>
      <c r="N59" s="288">
        <f>ObrazacUspjeh_Izostanci!O23</f>
        <v>0</v>
      </c>
      <c r="O59" s="288">
        <f>ObrazacUspjeh_Izostanci!P23</f>
        <v>0</v>
      </c>
      <c r="P59" s="288">
        <f>ObrazacUspjeh_Izostanci!Q23</f>
        <v>0</v>
      </c>
      <c r="Q59" s="288">
        <f>ObrazacUspjeh_Izostanci!R23</f>
        <v>0</v>
      </c>
      <c r="R59" s="288">
        <f>SUM(N59:Q59)</f>
        <v>0</v>
      </c>
      <c r="S59" s="289">
        <f>IF(F59&lt;&gt;0,PRODUCT(R59/F59,100),"")</f>
      </c>
      <c r="T59" s="288">
        <f>ObrazacUspjeh_Izostanci!U23</f>
        <v>0</v>
      </c>
      <c r="U59" s="288">
        <f>IF(F59&lt;&gt;0,PRODUCT(T59/F59,100),"")</f>
      </c>
      <c r="V59" s="288">
        <f>SUM(F59,-(R59+T59))</f>
        <v>0</v>
      </c>
      <c r="W59" s="288">
        <f>IF(F59&lt;&gt;0,PRODUCT(V59/F59,100),"")</f>
      </c>
      <c r="X59" s="291">
        <f>IF(F59&lt;&gt;0,SUM(N59*5,O59*4,P59*3,Q59*2,T59)/(F59-V59),"")</f>
      </c>
    </row>
    <row r="60" spans="2:24" ht="24.75" customHeight="1" thickBot="1">
      <c r="B60" s="292" t="s">
        <v>44</v>
      </c>
      <c r="C60" s="293">
        <f>ObrazacUspjeh_Izostanci!D24</f>
        <v>0</v>
      </c>
      <c r="D60" s="293">
        <f>ObrazacUspjeh_Izostanci!E24</f>
        <v>0</v>
      </c>
      <c r="E60" s="293">
        <f>ObrazacUspjeh_Izostanci!F24</f>
        <v>0</v>
      </c>
      <c r="F60" s="293">
        <f>D60+E60</f>
        <v>0</v>
      </c>
      <c r="G60" s="293">
        <f>ObrazacUspjeh_Izostanci!H24</f>
        <v>0</v>
      </c>
      <c r="H60" s="294">
        <f>IF(F60&lt;&gt;0,PRODUCT(G60/F60,100),"")</f>
      </c>
      <c r="I60" s="293">
        <f>ObrazacUspjeh_Izostanci!J24</f>
        <v>0</v>
      </c>
      <c r="J60" s="293">
        <f>ObrazacUspjeh_Izostanci!K24</f>
        <v>0</v>
      </c>
      <c r="K60" s="293">
        <f>ObrazacUspjeh_Izostanci!L24</f>
        <v>0</v>
      </c>
      <c r="L60" s="293">
        <f>SUM(I60:K60)</f>
        <v>0</v>
      </c>
      <c r="M60" s="295">
        <f>IF(F60&lt;&gt;0,PRODUCT(L60/F60,100),"")</f>
      </c>
      <c r="N60" s="293">
        <f>ObrazacUspjeh_Izostanci!O24</f>
        <v>0</v>
      </c>
      <c r="O60" s="293">
        <f>ObrazacUspjeh_Izostanci!P24</f>
        <v>0</v>
      </c>
      <c r="P60" s="293">
        <f>ObrazacUspjeh_Izostanci!Q24</f>
        <v>0</v>
      </c>
      <c r="Q60" s="293">
        <f>ObrazacUspjeh_Izostanci!R24</f>
        <v>0</v>
      </c>
      <c r="R60" s="293">
        <f>SUM(N60:Q60)</f>
        <v>0</v>
      </c>
      <c r="S60" s="294">
        <f>IF(F60&lt;&gt;0,PRODUCT(R60/F60,100),"")</f>
      </c>
      <c r="T60" s="293">
        <f>ObrazacUspjeh_Izostanci!U24</f>
        <v>0</v>
      </c>
      <c r="U60" s="293">
        <f>IF(F60&lt;&gt;0,PRODUCT(T60/F60,100),"")</f>
      </c>
      <c r="V60" s="293">
        <f>SUM(F60,-(R60+T60))</f>
        <v>0</v>
      </c>
      <c r="W60" s="288">
        <f>IF(F60&lt;&gt;0,PRODUCT(V60/F60,100),"")</f>
      </c>
      <c r="X60" s="296">
        <f>IF(F60&lt;&gt;0,SUM(N60*5,O60*4,P60*3,Q60*2,T60)/(F60-V60),"")</f>
      </c>
    </row>
    <row r="61" spans="2:24" ht="24.75" customHeight="1" thickBot="1" thickTop="1">
      <c r="B61" s="328" t="s">
        <v>98</v>
      </c>
      <c r="C61" s="329">
        <f>SUM(C57:C60)</f>
        <v>0</v>
      </c>
      <c r="D61" s="329">
        <f>SUM(D57:D60)</f>
        <v>0</v>
      </c>
      <c r="E61" s="329">
        <f>SUM(E57:E60)</f>
        <v>0</v>
      </c>
      <c r="F61" s="329">
        <f>SUM(F57:F60)</f>
        <v>0</v>
      </c>
      <c r="G61" s="329">
        <f>SUM(G57:G60)</f>
        <v>0</v>
      </c>
      <c r="H61" s="332">
        <f>IF(F61&lt;&gt;0,PRODUCT(G61/F61,100),"")</f>
      </c>
      <c r="I61" s="329">
        <f>SUM(I57:I60)</f>
        <v>0</v>
      </c>
      <c r="J61" s="329">
        <f>SUM(J57:J60)</f>
        <v>0</v>
      </c>
      <c r="K61" s="329">
        <f>SUM(K57:K60)</f>
        <v>0</v>
      </c>
      <c r="L61" s="329">
        <f>SUM(I61:K61)</f>
        <v>0</v>
      </c>
      <c r="M61" s="333">
        <f>IF(F61&lt;&gt;0,PRODUCT(L61/F61,100),"")</f>
      </c>
      <c r="N61" s="329">
        <f>SUM(N57:N60)</f>
        <v>0</v>
      </c>
      <c r="O61" s="329">
        <f>SUM(O57:O60)</f>
        <v>0</v>
      </c>
      <c r="P61" s="329">
        <f>SUM(P57:P60)</f>
        <v>0</v>
      </c>
      <c r="Q61" s="329">
        <f>SUM(Q57:Q60)</f>
        <v>0</v>
      </c>
      <c r="R61" s="329">
        <f>SUM(N61:Q61)</f>
        <v>0</v>
      </c>
      <c r="S61" s="334">
        <f>IF(F61&lt;&gt;0,PRODUCT(R61/F61,100),"")</f>
      </c>
      <c r="T61" s="329">
        <f>SUM(T57:T60)</f>
        <v>0</v>
      </c>
      <c r="U61" s="334">
        <f>IF(F61&lt;&gt;0,PRODUCT(T61/F61,100),"")</f>
      </c>
      <c r="V61" s="329">
        <f>SUM(V57:V60)</f>
        <v>0</v>
      </c>
      <c r="W61" s="329">
        <f>IF(F61&lt;&gt;0,PRODUCT(V61/F61,100),"")</f>
      </c>
      <c r="X61" s="334">
        <f>IF(F61&lt;&gt;0,SUM(N61*5,O61*4,P61*3,Q61*2,T61)/(F61-V61),"")</f>
      </c>
    </row>
    <row r="62" ht="15">
      <c r="C62" s="318" t="s">
        <v>119</v>
      </c>
    </row>
    <row r="63" spans="9:12" ht="21">
      <c r="I63" s="297"/>
      <c r="L63" s="283" t="s">
        <v>99</v>
      </c>
    </row>
    <row r="64" spans="9:12" ht="15.75">
      <c r="I64" s="298"/>
      <c r="L64" s="284" t="s">
        <v>108</v>
      </c>
    </row>
    <row r="65" spans="8:16" ht="15.75">
      <c r="H65" s="6" t="s">
        <v>102</v>
      </c>
      <c r="I65" s="1190" t="str">
        <f>I50</f>
        <v>KRAJU</v>
      </c>
      <c r="J65" s="1190"/>
      <c r="K65" s="991" t="s">
        <v>3</v>
      </c>
      <c r="L65" s="991"/>
      <c r="M65" s="1190" t="str">
        <f>M50</f>
        <v>2018/2019</v>
      </c>
      <c r="N65" s="1190"/>
      <c r="O65" s="991" t="s">
        <v>4</v>
      </c>
      <c r="P65" s="991"/>
    </row>
    <row r="66" ht="15">
      <c r="L66" s="285"/>
    </row>
    <row r="67" spans="11:13" ht="15.75">
      <c r="K67" s="1190" t="str">
        <f>K52</f>
        <v>TEHNIČKA</v>
      </c>
      <c r="L67" s="1190"/>
      <c r="M67" s="1190"/>
    </row>
    <row r="68" ht="15.75" thickBot="1">
      <c r="L68" s="286" t="s">
        <v>101</v>
      </c>
    </row>
    <row r="69" spans="3:22" ht="16.5" thickBot="1">
      <c r="C69" s="1058" t="s">
        <v>8</v>
      </c>
      <c r="D69" s="1037" t="s">
        <v>9</v>
      </c>
      <c r="E69" s="1174" t="s">
        <v>10</v>
      </c>
      <c r="F69" s="1175"/>
      <c r="G69" s="1176"/>
      <c r="H69" s="1174" t="s">
        <v>95</v>
      </c>
      <c r="I69" s="1175"/>
      <c r="J69" s="1176"/>
      <c r="K69" s="1174" t="s">
        <v>96</v>
      </c>
      <c r="L69" s="1175"/>
      <c r="M69" s="1175"/>
      <c r="N69" s="1175"/>
      <c r="O69" s="1176"/>
      <c r="P69" s="1174" t="s">
        <v>97</v>
      </c>
      <c r="Q69" s="1175"/>
      <c r="R69" s="1175"/>
      <c r="S69" s="1175"/>
      <c r="T69" s="1175"/>
      <c r="U69" s="1176"/>
      <c r="V69" s="1225" t="s">
        <v>79</v>
      </c>
    </row>
    <row r="70" spans="3:22" ht="77.25" thickBot="1">
      <c r="C70" s="1059"/>
      <c r="D70" s="1038"/>
      <c r="E70" s="279" t="s">
        <v>24</v>
      </c>
      <c r="F70" s="279" t="s">
        <v>25</v>
      </c>
      <c r="G70" s="279" t="s">
        <v>64</v>
      </c>
      <c r="H70" s="280" t="s">
        <v>66</v>
      </c>
      <c r="I70" s="280" t="s">
        <v>67</v>
      </c>
      <c r="J70" s="280" t="s">
        <v>64</v>
      </c>
      <c r="K70" s="280" t="s">
        <v>68</v>
      </c>
      <c r="L70" s="280" t="s">
        <v>69</v>
      </c>
      <c r="M70" s="280" t="s">
        <v>70</v>
      </c>
      <c r="N70" s="280" t="s">
        <v>71</v>
      </c>
      <c r="O70" s="280" t="s">
        <v>72</v>
      </c>
      <c r="P70" s="280" t="s">
        <v>73</v>
      </c>
      <c r="Q70" s="280" t="s">
        <v>74</v>
      </c>
      <c r="R70" s="280" t="s">
        <v>75</v>
      </c>
      <c r="S70" s="280" t="s">
        <v>76</v>
      </c>
      <c r="T70" s="280" t="s">
        <v>77</v>
      </c>
      <c r="U70" s="280" t="s">
        <v>78</v>
      </c>
      <c r="V70" s="1226"/>
    </row>
    <row r="71" spans="3:22" ht="24.75" customHeight="1" thickBot="1">
      <c r="C71" s="299" t="s">
        <v>38</v>
      </c>
      <c r="D71" s="300">
        <f>IF(C57&lt;&gt;0,C57,ObrazacUspjeh_Polugodište!D14)</f>
        <v>0</v>
      </c>
      <c r="E71" s="301">
        <f>IF(D57&lt;&gt;0,D57,ObrazacUspjeh_Polugodište!E14)</f>
        <v>0</v>
      </c>
      <c r="F71" s="301">
        <f>IF(E57&lt;&gt;0,E57,ObrazacUspjeh_Polugodište!F14)</f>
        <v>0</v>
      </c>
      <c r="G71" s="301">
        <f>E71+F71</f>
        <v>0</v>
      </c>
      <c r="H71" s="301">
        <f>ObrazacUspjeh_Izostanci!G55</f>
        <v>0</v>
      </c>
      <c r="I71" s="301">
        <f>ObrazacUspjeh_Izostanci!H55</f>
        <v>0</v>
      </c>
      <c r="J71" s="301">
        <f>H71+I71</f>
        <v>0</v>
      </c>
      <c r="K71" s="301">
        <f>ObrazacUspjeh_Izostanci!J55</f>
        <v>0</v>
      </c>
      <c r="L71" s="301">
        <f>ObrazacUspjeh_Izostanci!K55</f>
        <v>0</v>
      </c>
      <c r="M71" s="301">
        <f>ObrazacUspjeh_Izostanci!L55</f>
        <v>0</v>
      </c>
      <c r="N71" s="301">
        <f>ObrazacUspjeh_Izostanci!M55</f>
        <v>0</v>
      </c>
      <c r="O71" s="301">
        <f>ObrazacUspjeh_Izostanci!N55</f>
        <v>0</v>
      </c>
      <c r="P71" s="301">
        <f>ObrazacUspjeh_Izostanci!O55</f>
        <v>0</v>
      </c>
      <c r="Q71" s="301">
        <f>ObrazacUspjeh_Izostanci!P55</f>
        <v>0</v>
      </c>
      <c r="R71" s="301">
        <f>ObrazacUspjeh_Izostanci!Q55</f>
        <v>0</v>
      </c>
      <c r="S71" s="301">
        <f>ObrazacUspjeh_Izostanci!R55</f>
        <v>0</v>
      </c>
      <c r="T71" s="301">
        <f>ObrazacUspjeh_Izostanci!S55</f>
        <v>0</v>
      </c>
      <c r="U71" s="301">
        <f>ObrazacUspjeh_Izostanci!T55</f>
        <v>0</v>
      </c>
      <c r="V71" s="301">
        <f>ObrazacUspjeh_Izostanci!U55</f>
        <v>0</v>
      </c>
    </row>
    <row r="72" spans="3:22" ht="24.75" customHeight="1" thickBot="1">
      <c r="C72" s="302" t="s">
        <v>40</v>
      </c>
      <c r="D72" s="303">
        <f>IF(C58&lt;&gt;0,C58,ObrazacUspjeh_Polugodište!D15)</f>
        <v>0</v>
      </c>
      <c r="E72" s="288">
        <f>IF(D58&lt;&gt;0,D58,ObrazacUspjeh_Polugodište!E15)</f>
        <v>0</v>
      </c>
      <c r="F72" s="288">
        <f>IF(E58&lt;&gt;0,E58,ObrazacUspjeh_Polugodište!F15)</f>
        <v>0</v>
      </c>
      <c r="G72" s="288">
        <f>E72+F72</f>
        <v>0</v>
      </c>
      <c r="H72" s="288">
        <f>ObrazacUspjeh_Izostanci!G56</f>
        <v>0</v>
      </c>
      <c r="I72" s="288">
        <f>ObrazacUspjeh_Izostanci!H56</f>
        <v>0</v>
      </c>
      <c r="J72" s="288">
        <f>H72+I72</f>
        <v>0</v>
      </c>
      <c r="K72" s="288">
        <f>ObrazacUspjeh_Izostanci!J56</f>
        <v>0</v>
      </c>
      <c r="L72" s="288">
        <f>ObrazacUspjeh_Izostanci!K56</f>
        <v>0</v>
      </c>
      <c r="M72" s="288">
        <f>ObrazacUspjeh_Izostanci!L56</f>
        <v>0</v>
      </c>
      <c r="N72" s="288">
        <f>ObrazacUspjeh_Izostanci!M56</f>
        <v>0</v>
      </c>
      <c r="O72" s="288">
        <f>ObrazacUspjeh_Izostanci!N56</f>
        <v>0</v>
      </c>
      <c r="P72" s="288">
        <f>ObrazacUspjeh_Izostanci!O56</f>
        <v>0</v>
      </c>
      <c r="Q72" s="288">
        <f>ObrazacUspjeh_Izostanci!P56</f>
        <v>0</v>
      </c>
      <c r="R72" s="288">
        <f>ObrazacUspjeh_Izostanci!Q56</f>
        <v>0</v>
      </c>
      <c r="S72" s="288">
        <f>ObrazacUspjeh_Izostanci!R56</f>
        <v>0</v>
      </c>
      <c r="T72" s="288">
        <f>ObrazacUspjeh_Izostanci!S56</f>
        <v>0</v>
      </c>
      <c r="U72" s="288">
        <f>ObrazacUspjeh_Izostanci!T56</f>
        <v>0</v>
      </c>
      <c r="V72" s="288">
        <f>ObrazacUspjeh_Izostanci!U56</f>
        <v>0</v>
      </c>
    </row>
    <row r="73" spans="3:22" ht="24.75" customHeight="1" thickBot="1">
      <c r="C73" s="302" t="s">
        <v>42</v>
      </c>
      <c r="D73" s="303">
        <f>IF(C59&lt;&gt;0,C59,ObrazacUspjeh_Polugodište!D16)</f>
        <v>0</v>
      </c>
      <c r="E73" s="288">
        <f>IF(D59&lt;&gt;0,D59,ObrazacUspjeh_Polugodište!E16)</f>
        <v>0</v>
      </c>
      <c r="F73" s="288">
        <f>IF(E59&lt;&gt;0,E59,ObrazacUspjeh_Polugodište!F16)</f>
        <v>0</v>
      </c>
      <c r="G73" s="288">
        <f>E73+F73</f>
        <v>0</v>
      </c>
      <c r="H73" s="288">
        <f>ObrazacUspjeh_Izostanci!G57</f>
        <v>0</v>
      </c>
      <c r="I73" s="288">
        <f>ObrazacUspjeh_Izostanci!H57</f>
        <v>0</v>
      </c>
      <c r="J73" s="288">
        <f>H73+I73</f>
        <v>0</v>
      </c>
      <c r="K73" s="288">
        <f>ObrazacUspjeh_Izostanci!J57</f>
        <v>0</v>
      </c>
      <c r="L73" s="288">
        <f>ObrazacUspjeh_Izostanci!K57</f>
        <v>0</v>
      </c>
      <c r="M73" s="288">
        <f>ObrazacUspjeh_Izostanci!L57</f>
        <v>0</v>
      </c>
      <c r="N73" s="288">
        <f>ObrazacUspjeh_Izostanci!M57</f>
        <v>0</v>
      </c>
      <c r="O73" s="288">
        <f>ObrazacUspjeh_Izostanci!N57</f>
        <v>0</v>
      </c>
      <c r="P73" s="288">
        <f>ObrazacUspjeh_Izostanci!O57</f>
        <v>0</v>
      </c>
      <c r="Q73" s="288">
        <f>ObrazacUspjeh_Izostanci!P57</f>
        <v>0</v>
      </c>
      <c r="R73" s="288">
        <f>ObrazacUspjeh_Izostanci!Q57</f>
        <v>0</v>
      </c>
      <c r="S73" s="288">
        <f>ObrazacUspjeh_Izostanci!R57</f>
        <v>0</v>
      </c>
      <c r="T73" s="288">
        <f>ObrazacUspjeh_Izostanci!S57</f>
        <v>0</v>
      </c>
      <c r="U73" s="288">
        <f>ObrazacUspjeh_Izostanci!T57</f>
        <v>0</v>
      </c>
      <c r="V73" s="288">
        <f>ObrazacUspjeh_Izostanci!U57</f>
        <v>0</v>
      </c>
    </row>
    <row r="74" spans="3:22" ht="24.75" customHeight="1" thickBot="1">
      <c r="C74" s="304" t="s">
        <v>44</v>
      </c>
      <c r="D74" s="305">
        <f>IF(C60&lt;&gt;0,C60,ObrazacUspjeh_Polugodište!D17)</f>
        <v>0</v>
      </c>
      <c r="E74" s="293">
        <f>IF(D60&lt;&gt;0,D60,ObrazacUspjeh_Polugodište!E17)</f>
        <v>0</v>
      </c>
      <c r="F74" s="293">
        <f>IF(E60&lt;&gt;0,E60,ObrazacUspjeh_Polugodište!F17)</f>
        <v>0</v>
      </c>
      <c r="G74" s="293">
        <f>E74+F74</f>
        <v>0</v>
      </c>
      <c r="H74" s="293">
        <f>ObrazacUspjeh_Izostanci!G58</f>
        <v>0</v>
      </c>
      <c r="I74" s="293">
        <f>ObrazacUspjeh_Izostanci!H58</f>
        <v>0</v>
      </c>
      <c r="J74" s="293">
        <f>H74+I74</f>
        <v>0</v>
      </c>
      <c r="K74" s="293">
        <f>ObrazacUspjeh_Izostanci!J58</f>
        <v>0</v>
      </c>
      <c r="L74" s="293">
        <f>ObrazacUspjeh_Izostanci!K58</f>
        <v>0</v>
      </c>
      <c r="M74" s="293">
        <f>ObrazacUspjeh_Izostanci!L58</f>
        <v>0</v>
      </c>
      <c r="N74" s="293">
        <f>ObrazacUspjeh_Izostanci!M58</f>
        <v>0</v>
      </c>
      <c r="O74" s="293">
        <f>ObrazacUspjeh_Izostanci!N58</f>
        <v>0</v>
      </c>
      <c r="P74" s="293">
        <f>ObrazacUspjeh_Izostanci!O58</f>
        <v>0</v>
      </c>
      <c r="Q74" s="293">
        <f>ObrazacUspjeh_Izostanci!P58</f>
        <v>0</v>
      </c>
      <c r="R74" s="293">
        <f>ObrazacUspjeh_Izostanci!Q58</f>
        <v>0</v>
      </c>
      <c r="S74" s="293">
        <f>ObrazacUspjeh_Izostanci!R58</f>
        <v>0</v>
      </c>
      <c r="T74" s="293">
        <f>ObrazacUspjeh_Izostanci!S58</f>
        <v>0</v>
      </c>
      <c r="U74" s="293">
        <f>ObrazacUspjeh_Izostanci!T58</f>
        <v>0</v>
      </c>
      <c r="V74" s="293">
        <f>ObrazacUspjeh_Izostanci!U58</f>
        <v>0</v>
      </c>
    </row>
    <row r="75" spans="3:22" ht="24.75" customHeight="1" thickBot="1" thickTop="1">
      <c r="C75" s="328" t="s">
        <v>98</v>
      </c>
      <c r="D75" s="329">
        <f>IF(C61&lt;&gt;0,C61,ObrazacUspjeh_Polugodište!D18)</f>
        <v>0</v>
      </c>
      <c r="E75" s="329">
        <f>IF(D61&lt;&gt;0,D61,ObrazacUspjeh_Polugodište!E18)</f>
        <v>0</v>
      </c>
      <c r="F75" s="329">
        <f>IF(E61&lt;&gt;0,E61,ObrazacUspjeh_Polugodište!F18)</f>
        <v>0</v>
      </c>
      <c r="G75" s="329">
        <f>E75+F75</f>
        <v>0</v>
      </c>
      <c r="H75" s="329">
        <f>SUM(H71:H74)</f>
        <v>0</v>
      </c>
      <c r="I75" s="329">
        <f>SUM(I71:I74)</f>
        <v>0</v>
      </c>
      <c r="J75" s="329">
        <f>H75+I75</f>
        <v>0</v>
      </c>
      <c r="K75" s="329">
        <f aca="true" t="shared" si="1" ref="K75:V75">SUM(K71:K74)</f>
        <v>0</v>
      </c>
      <c r="L75" s="329">
        <f t="shared" si="1"/>
        <v>0</v>
      </c>
      <c r="M75" s="329">
        <f t="shared" si="1"/>
        <v>0</v>
      </c>
      <c r="N75" s="329">
        <f t="shared" si="1"/>
        <v>0</v>
      </c>
      <c r="O75" s="329">
        <f t="shared" si="1"/>
        <v>0</v>
      </c>
      <c r="P75" s="329">
        <f t="shared" si="1"/>
        <v>0</v>
      </c>
      <c r="Q75" s="329">
        <f t="shared" si="1"/>
        <v>0</v>
      </c>
      <c r="R75" s="329">
        <f t="shared" si="1"/>
        <v>0</v>
      </c>
      <c r="S75" s="329">
        <f t="shared" si="1"/>
        <v>0</v>
      </c>
      <c r="T75" s="329">
        <f t="shared" si="1"/>
        <v>0</v>
      </c>
      <c r="U75" s="330">
        <f t="shared" si="1"/>
        <v>0</v>
      </c>
      <c r="V75" s="329">
        <f t="shared" si="1"/>
        <v>0</v>
      </c>
    </row>
    <row r="76" ht="15">
      <c r="C76" s="318" t="s">
        <v>119</v>
      </c>
    </row>
    <row r="77" ht="15"/>
    <row r="78" ht="15"/>
    <row r="79" ht="15"/>
    <row r="80" ht="15">
      <c r="S80" s="3" t="s">
        <v>112</v>
      </c>
    </row>
    <row r="81" spans="17:21" ht="30" customHeight="1">
      <c r="Q81" s="1189" t="str">
        <f>Q37</f>
        <v>ime i prezime</v>
      </c>
      <c r="R81" s="1189"/>
      <c r="S81" s="1189"/>
      <c r="T81" s="1189"/>
      <c r="U81" s="1189"/>
    </row>
    <row r="82" ht="15"/>
    <row r="83" ht="15"/>
    <row r="84" ht="15"/>
    <row r="85" ht="15"/>
    <row r="86" ht="15"/>
    <row r="87" ht="15"/>
    <row r="88" ht="15"/>
    <row r="89" spans="2:12" ht="18.75">
      <c r="B89" s="1199"/>
      <c r="C89" s="1199"/>
      <c r="D89" s="1199"/>
      <c r="E89" s="1199"/>
      <c r="F89" s="1199"/>
      <c r="G89" s="1199"/>
      <c r="L89" s="283" t="s">
        <v>99</v>
      </c>
    </row>
    <row r="90" spans="2:12" ht="15.75">
      <c r="B90" s="1200" t="s">
        <v>109</v>
      </c>
      <c r="C90" s="1200"/>
      <c r="D90" s="1200"/>
      <c r="E90" s="1200"/>
      <c r="F90" s="1200"/>
      <c r="G90" s="1200"/>
      <c r="L90" s="284" t="s">
        <v>100</v>
      </c>
    </row>
    <row r="91" spans="2:5" ht="15">
      <c r="B91" s="3" t="s">
        <v>110</v>
      </c>
      <c r="C91" s="1199"/>
      <c r="D91" s="1199"/>
      <c r="E91" s="1199"/>
    </row>
    <row r="92" spans="2:24" ht="15">
      <c r="B92" s="3" t="s">
        <v>111</v>
      </c>
      <c r="C92" s="1199"/>
      <c r="D92" s="1199"/>
      <c r="E92" s="1199"/>
      <c r="F92" s="6"/>
      <c r="G92" s="6"/>
      <c r="H92" s="6"/>
      <c r="I92" s="6"/>
      <c r="J92" s="6"/>
      <c r="K92" s="6"/>
      <c r="L92" s="6"/>
      <c r="X92" s="6"/>
    </row>
    <row r="93" spans="8:16" ht="15.75">
      <c r="H93" s="6" t="s">
        <v>102</v>
      </c>
      <c r="I93" s="1190" t="str">
        <f>I6</f>
        <v>KRAJU</v>
      </c>
      <c r="J93" s="1190"/>
      <c r="K93" s="991" t="s">
        <v>3</v>
      </c>
      <c r="L93" s="991"/>
      <c r="M93" s="1190" t="str">
        <f>M6</f>
        <v>2018/2019</v>
      </c>
      <c r="N93" s="1190"/>
      <c r="O93" s="991" t="s">
        <v>4</v>
      </c>
      <c r="P93" s="991"/>
    </row>
    <row r="94" ht="15">
      <c r="L94" s="285"/>
    </row>
    <row r="95" spans="11:13" ht="15.75">
      <c r="K95" s="990" t="s">
        <v>105</v>
      </c>
      <c r="L95" s="990"/>
      <c r="M95" s="990"/>
    </row>
    <row r="96" ht="15.75" thickBot="1">
      <c r="L96" s="286" t="s">
        <v>101</v>
      </c>
    </row>
    <row r="97" spans="2:24" ht="15">
      <c r="B97" s="1077" t="s">
        <v>8</v>
      </c>
      <c r="C97" s="1074" t="s">
        <v>9</v>
      </c>
      <c r="D97" s="1049" t="s">
        <v>10</v>
      </c>
      <c r="E97" s="1050"/>
      <c r="F97" s="1051"/>
      <c r="G97" s="1222" t="s">
        <v>11</v>
      </c>
      <c r="H97" s="1223"/>
      <c r="I97" s="1223"/>
      <c r="J97" s="1223"/>
      <c r="K97" s="1223"/>
      <c r="L97" s="1223"/>
      <c r="M97" s="1224"/>
      <c r="N97" s="1222" t="s">
        <v>12</v>
      </c>
      <c r="O97" s="1223"/>
      <c r="P97" s="1223"/>
      <c r="Q97" s="1223"/>
      <c r="R97" s="1223"/>
      <c r="S97" s="1223"/>
      <c r="T97" s="1223"/>
      <c r="U97" s="1224"/>
      <c r="V97" s="1049" t="s">
        <v>13</v>
      </c>
      <c r="W97" s="1051"/>
      <c r="X97" s="1074" t="s">
        <v>14</v>
      </c>
    </row>
    <row r="98" spans="2:24" ht="15">
      <c r="B98" s="1078"/>
      <c r="C98" s="1075"/>
      <c r="D98" s="1052"/>
      <c r="E98" s="1053"/>
      <c r="F98" s="1054"/>
      <c r="G98" s="1085" t="s">
        <v>20</v>
      </c>
      <c r="H98" s="1086"/>
      <c r="I98" s="1087" t="s">
        <v>21</v>
      </c>
      <c r="J98" s="1088"/>
      <c r="K98" s="1088"/>
      <c r="L98" s="1088"/>
      <c r="M98" s="1089"/>
      <c r="N98" s="1221" t="s">
        <v>20</v>
      </c>
      <c r="O98" s="1090"/>
      <c r="P98" s="1090"/>
      <c r="Q98" s="1090"/>
      <c r="R98" s="1090"/>
      <c r="S98" s="1091"/>
      <c r="T98" s="1092" t="s">
        <v>22</v>
      </c>
      <c r="U98" s="1093"/>
      <c r="V98" s="1052"/>
      <c r="W98" s="1054"/>
      <c r="X98" s="1075"/>
    </row>
    <row r="99" spans="2:24" ht="15.75" thickBot="1">
      <c r="B99" s="1079"/>
      <c r="C99" s="1076"/>
      <c r="D99" s="151" t="s">
        <v>24</v>
      </c>
      <c r="E99" s="152" t="s">
        <v>25</v>
      </c>
      <c r="F99" s="153" t="s">
        <v>26</v>
      </c>
      <c r="G99" s="154" t="s">
        <v>27</v>
      </c>
      <c r="H99" s="152" t="s">
        <v>28</v>
      </c>
      <c r="I99" s="151" t="s">
        <v>29</v>
      </c>
      <c r="J99" s="151" t="s">
        <v>30</v>
      </c>
      <c r="K99" s="152" t="s">
        <v>31</v>
      </c>
      <c r="L99" s="152" t="s">
        <v>26</v>
      </c>
      <c r="M99" s="153" t="s">
        <v>28</v>
      </c>
      <c r="N99" s="151" t="s">
        <v>32</v>
      </c>
      <c r="O99" s="151" t="s">
        <v>33</v>
      </c>
      <c r="P99" s="152" t="s">
        <v>34</v>
      </c>
      <c r="Q99" s="152" t="s">
        <v>35</v>
      </c>
      <c r="R99" s="152" t="s">
        <v>26</v>
      </c>
      <c r="S99" s="152" t="s">
        <v>28</v>
      </c>
      <c r="T99" s="151" t="s">
        <v>27</v>
      </c>
      <c r="U99" s="153" t="s">
        <v>28</v>
      </c>
      <c r="V99" s="151" t="s">
        <v>36</v>
      </c>
      <c r="W99" s="156" t="s">
        <v>28</v>
      </c>
      <c r="X99" s="1076"/>
    </row>
    <row r="100" spans="2:24" ht="24.75" customHeight="1" thickBot="1">
      <c r="B100" s="287" t="s">
        <v>38</v>
      </c>
      <c r="C100" s="288">
        <f>ObrazacUspjeh_Izostanci!D31</f>
        <v>0</v>
      </c>
      <c r="D100" s="288">
        <f>ObrazacUspjeh_Izostanci!E31</f>
        <v>0</v>
      </c>
      <c r="E100" s="288">
        <f>ObrazacUspjeh_Izostanci!F31</f>
        <v>0</v>
      </c>
      <c r="F100" s="288">
        <f>D100+E100</f>
        <v>0</v>
      </c>
      <c r="G100" s="288">
        <f>ObrazacUspjeh_Izostanci!H31</f>
        <v>0</v>
      </c>
      <c r="H100" s="289">
        <f>IF(F100&lt;&gt;0,PRODUCT(G100/F100,100),"")</f>
      </c>
      <c r="I100" s="288">
        <f>ObrazacUspjeh_Izostanci!J31</f>
        <v>0</v>
      </c>
      <c r="J100" s="288">
        <f>ObrazacUspjeh_Izostanci!K31</f>
        <v>0</v>
      </c>
      <c r="K100" s="288">
        <f>ObrazacUspjeh_Izostanci!L31</f>
        <v>0</v>
      </c>
      <c r="L100" s="288">
        <f>SUM(I100:K100)</f>
        <v>0</v>
      </c>
      <c r="M100" s="290">
        <f>IF(F100&lt;&gt;0,PRODUCT(L100/F100,100),"")</f>
      </c>
      <c r="N100" s="288">
        <f>ObrazacUspjeh_Izostanci!O31</f>
        <v>0</v>
      </c>
      <c r="O100" s="288">
        <f>ObrazacUspjeh_Izostanci!P31</f>
        <v>0</v>
      </c>
      <c r="P100" s="288">
        <f>ObrazacUspjeh_Izostanci!Q31</f>
        <v>0</v>
      </c>
      <c r="Q100" s="288">
        <f>ObrazacUspjeh_Izostanci!R31</f>
        <v>0</v>
      </c>
      <c r="R100" s="288">
        <f>SUM(N100:Q100)</f>
        <v>0</v>
      </c>
      <c r="S100" s="289">
        <f>IF(F100&lt;&gt;0,PRODUCT(R100/F100,100),"")</f>
      </c>
      <c r="T100" s="288">
        <f>ObrazacUspjeh_Izostanci!U31</f>
        <v>0</v>
      </c>
      <c r="U100" s="288">
        <f>IF(F100&lt;&gt;0,PRODUCT(T100/F100,100),"")</f>
      </c>
      <c r="V100" s="288">
        <f>SUM(F100,-(R100+T100))</f>
        <v>0</v>
      </c>
      <c r="W100" s="288">
        <f>IF(F100&lt;&gt;0,PRODUCT(V100/F100,100),"")</f>
      </c>
      <c r="X100" s="291">
        <f>IF(F100&lt;&gt;0,SUM(N100*5,O100*4,P100*3,Q100*2,T100)/(F100-V100),"")</f>
      </c>
    </row>
    <row r="101" spans="2:24" ht="24.75" customHeight="1" thickBot="1">
      <c r="B101" s="287" t="s">
        <v>40</v>
      </c>
      <c r="C101" s="288">
        <f>ObrazacUspjeh_Izostanci!D32</f>
        <v>0</v>
      </c>
      <c r="D101" s="288">
        <f>ObrazacUspjeh_Izostanci!E32</f>
        <v>0</v>
      </c>
      <c r="E101" s="288">
        <f>ObrazacUspjeh_Izostanci!F32</f>
        <v>0</v>
      </c>
      <c r="F101" s="288">
        <f>D101+E101</f>
        <v>0</v>
      </c>
      <c r="G101" s="288">
        <f>ObrazacUspjeh_Izostanci!H32</f>
        <v>0</v>
      </c>
      <c r="H101" s="289">
        <f>IF(F101&lt;&gt;0,PRODUCT(G101/F101,100),"")</f>
      </c>
      <c r="I101" s="288">
        <f>ObrazacUspjeh_Izostanci!J32</f>
        <v>0</v>
      </c>
      <c r="J101" s="288">
        <f>ObrazacUspjeh_Izostanci!K32</f>
        <v>0</v>
      </c>
      <c r="K101" s="288">
        <f>ObrazacUspjeh_Izostanci!L32</f>
        <v>0</v>
      </c>
      <c r="L101" s="288">
        <f>SUM(I101:K101)</f>
        <v>0</v>
      </c>
      <c r="M101" s="290">
        <f>IF(F101&lt;&gt;0,PRODUCT(L101/F101,100),"")</f>
      </c>
      <c r="N101" s="288">
        <f>ObrazacUspjeh_Izostanci!O32</f>
        <v>0</v>
      </c>
      <c r="O101" s="288">
        <f>ObrazacUspjeh_Izostanci!P32</f>
        <v>0</v>
      </c>
      <c r="P101" s="288">
        <f>ObrazacUspjeh_Izostanci!Q32</f>
        <v>0</v>
      </c>
      <c r="Q101" s="288">
        <f>ObrazacUspjeh_Izostanci!R32</f>
        <v>0</v>
      </c>
      <c r="R101" s="288">
        <f>SUM(N101:Q101)</f>
        <v>0</v>
      </c>
      <c r="S101" s="289">
        <f>IF(F101&lt;&gt;0,PRODUCT(R101/F101,100),"")</f>
      </c>
      <c r="T101" s="288">
        <f>ObrazacUspjeh_Izostanci!U32</f>
        <v>0</v>
      </c>
      <c r="U101" s="288">
        <f>IF(F101&lt;&gt;0,PRODUCT(T101/F101,100),"")</f>
      </c>
      <c r="V101" s="288">
        <f>SUM(F101,-(R101+T101))</f>
        <v>0</v>
      </c>
      <c r="W101" s="288">
        <f>IF(F101&lt;&gt;0,PRODUCT(V101/F101,100),"")</f>
      </c>
      <c r="X101" s="291">
        <f>IF(F101&lt;&gt;0,SUM(N101*5,O101*4,P101*3,Q101*2,T101)/(F101-V101),"")</f>
      </c>
    </row>
    <row r="102" spans="2:24" ht="24.75" customHeight="1" thickBot="1">
      <c r="B102" s="321" t="s">
        <v>42</v>
      </c>
      <c r="C102" s="322">
        <f>ObrazacUspjeh_Izostanci!D33</f>
        <v>0</v>
      </c>
      <c r="D102" s="322">
        <f>ObrazacUspjeh_Izostanci!E33</f>
        <v>0</v>
      </c>
      <c r="E102" s="322">
        <f>ObrazacUspjeh_Izostanci!F33</f>
        <v>0</v>
      </c>
      <c r="F102" s="322">
        <f>D102+E102</f>
        <v>0</v>
      </c>
      <c r="G102" s="322">
        <f>ObrazacUspjeh_Izostanci!H33</f>
        <v>0</v>
      </c>
      <c r="H102" s="323">
        <f>IF(F102&lt;&gt;0,PRODUCT(G102/F102,100),"")</f>
      </c>
      <c r="I102" s="322">
        <f>ObrazacUspjeh_Izostanci!J33</f>
        <v>0</v>
      </c>
      <c r="J102" s="322">
        <f>ObrazacUspjeh_Izostanci!K33</f>
        <v>0</v>
      </c>
      <c r="K102" s="322">
        <f>ObrazacUspjeh_Izostanci!L33</f>
        <v>0</v>
      </c>
      <c r="L102" s="322">
        <f>SUM(I102:K102)</f>
        <v>0</v>
      </c>
      <c r="M102" s="324">
        <f>IF(F102&lt;&gt;0,PRODUCT(L102/F102,100),"")</f>
      </c>
      <c r="N102" s="322">
        <f>ObrazacUspjeh_Izostanci!O33</f>
        <v>0</v>
      </c>
      <c r="O102" s="322">
        <f>ObrazacUspjeh_Izostanci!P33</f>
        <v>0</v>
      </c>
      <c r="P102" s="322">
        <f>ObrazacUspjeh_Izostanci!Q33</f>
        <v>0</v>
      </c>
      <c r="Q102" s="322">
        <f>ObrazacUspjeh_Izostanci!R33</f>
        <v>0</v>
      </c>
      <c r="R102" s="322">
        <f>SUM(N102:Q102)</f>
        <v>0</v>
      </c>
      <c r="S102" s="323">
        <f>IF(F102&lt;&gt;0,PRODUCT(R102/F102,100),"")</f>
      </c>
      <c r="T102" s="322">
        <f>ObrazacUspjeh_Izostanci!U33</f>
        <v>0</v>
      </c>
      <c r="U102" s="322">
        <f>IF(F102&lt;&gt;0,PRODUCT(T102/F102,100),"")</f>
      </c>
      <c r="V102" s="322">
        <f>SUM(F102,-(R102+T102))</f>
        <v>0</v>
      </c>
      <c r="W102" s="322">
        <f>IF(F102&lt;&gt;0,PRODUCT(V102/F102,100),"")</f>
      </c>
      <c r="X102" s="325">
        <f>IF(F102&lt;&gt;0,SUM(N102*5,O102*4,P102*3,Q102*2,T102)/(F102-V102),"")</f>
      </c>
    </row>
    <row r="103" spans="2:24" ht="24.75" customHeight="1" thickBot="1" thickTop="1">
      <c r="B103" s="335" t="s">
        <v>98</v>
      </c>
      <c r="C103" s="336">
        <f>SUM(C100:C102)</f>
        <v>0</v>
      </c>
      <c r="D103" s="336">
        <f>SUM(D100:D102)</f>
        <v>0</v>
      </c>
      <c r="E103" s="336">
        <f>SUM(E100:E102)</f>
        <v>0</v>
      </c>
      <c r="F103" s="336">
        <f>SUM(F100:F102)</f>
        <v>0</v>
      </c>
      <c r="G103" s="336">
        <f>SUM(G100:G102)</f>
        <v>0</v>
      </c>
      <c r="H103" s="338">
        <f>IF(F103&lt;&gt;0,PRODUCT(G103/F103,100),"")</f>
      </c>
      <c r="I103" s="336">
        <f>SUM(I100:I102)</f>
        <v>0</v>
      </c>
      <c r="J103" s="336">
        <f>SUM(J100:J102)</f>
        <v>0</v>
      </c>
      <c r="K103" s="336">
        <f>SUM(K100:K102)</f>
        <v>0</v>
      </c>
      <c r="L103" s="336">
        <f>SUM(I103:K103)</f>
        <v>0</v>
      </c>
      <c r="M103" s="339">
        <f>IF(F103&lt;&gt;0,PRODUCT(L103/F103,100),"")</f>
      </c>
      <c r="N103" s="336">
        <f>SUM(N100:N102)</f>
        <v>0</v>
      </c>
      <c r="O103" s="336">
        <f>SUM(O100:O102)</f>
        <v>0</v>
      </c>
      <c r="P103" s="336">
        <f>SUM(P100:P102)</f>
        <v>0</v>
      </c>
      <c r="Q103" s="336">
        <f>SUM(Q100:Q102)</f>
        <v>0</v>
      </c>
      <c r="R103" s="336">
        <f>SUM(N103:Q103)</f>
        <v>0</v>
      </c>
      <c r="S103" s="340">
        <f>IF(F103&lt;&gt;0,PRODUCT(R103/F103,100),"")</f>
      </c>
      <c r="T103" s="336">
        <f>SUM(T100:T102)</f>
        <v>0</v>
      </c>
      <c r="U103" s="340">
        <f>IF(F103&lt;&gt;0,PRODUCT(T103/F103,100),"")</f>
      </c>
      <c r="V103" s="336">
        <f>SUM(V100:V102)</f>
        <v>0</v>
      </c>
      <c r="W103" s="336">
        <f>IF(F103&lt;&gt;0,PRODUCT(V103/F103,100),"")</f>
      </c>
      <c r="X103" s="340">
        <f>IF(F103&lt;&gt;0,SUM(N103*5,O103*4,P103*3,Q103*2,T103)/(F103-V103),"")</f>
      </c>
    </row>
    <row r="104" ht="15">
      <c r="C104" s="318" t="s">
        <v>119</v>
      </c>
    </row>
    <row r="105" spans="9:12" ht="21">
      <c r="I105" s="297"/>
      <c r="L105" s="283" t="s">
        <v>99</v>
      </c>
    </row>
    <row r="106" spans="9:12" ht="15.75">
      <c r="I106" s="298"/>
      <c r="L106" s="284" t="s">
        <v>108</v>
      </c>
    </row>
    <row r="107" spans="8:16" ht="15.75">
      <c r="H107" s="6" t="s">
        <v>102</v>
      </c>
      <c r="I107" s="1190" t="str">
        <f>I93</f>
        <v>KRAJU</v>
      </c>
      <c r="J107" s="1190"/>
      <c r="K107" s="991" t="s">
        <v>3</v>
      </c>
      <c r="L107" s="991"/>
      <c r="M107" s="1190" t="str">
        <f>M93</f>
        <v>2018/2019</v>
      </c>
      <c r="N107" s="1190"/>
      <c r="O107" s="991" t="s">
        <v>4</v>
      </c>
      <c r="P107" s="991"/>
    </row>
    <row r="108" ht="15">
      <c r="L108" s="285"/>
    </row>
    <row r="109" spans="11:13" ht="15.75">
      <c r="K109" s="1190" t="str">
        <f>K95</f>
        <v>STRUČNA</v>
      </c>
      <c r="L109" s="1190"/>
      <c r="M109" s="1190"/>
    </row>
    <row r="110" ht="15.75" thickBot="1">
      <c r="L110" s="286" t="s">
        <v>101</v>
      </c>
    </row>
    <row r="111" spans="3:22" ht="16.5" thickBot="1">
      <c r="C111" s="1077" t="s">
        <v>8</v>
      </c>
      <c r="D111" s="1074" t="s">
        <v>9</v>
      </c>
      <c r="E111" s="1205" t="s">
        <v>10</v>
      </c>
      <c r="F111" s="1206"/>
      <c r="G111" s="1207"/>
      <c r="H111" s="1205" t="s">
        <v>95</v>
      </c>
      <c r="I111" s="1206"/>
      <c r="J111" s="1207"/>
      <c r="K111" s="1205" t="s">
        <v>96</v>
      </c>
      <c r="L111" s="1206"/>
      <c r="M111" s="1206"/>
      <c r="N111" s="1206"/>
      <c r="O111" s="1207"/>
      <c r="P111" s="1205" t="s">
        <v>97</v>
      </c>
      <c r="Q111" s="1206"/>
      <c r="R111" s="1206"/>
      <c r="S111" s="1206"/>
      <c r="T111" s="1206"/>
      <c r="U111" s="1207"/>
      <c r="V111" s="1208" t="s">
        <v>79</v>
      </c>
    </row>
    <row r="112" spans="3:22" ht="51.75" thickBot="1">
      <c r="C112" s="1078"/>
      <c r="D112" s="1075"/>
      <c r="E112" s="281" t="s">
        <v>24</v>
      </c>
      <c r="F112" s="281" t="s">
        <v>25</v>
      </c>
      <c r="G112" s="281" t="s">
        <v>64</v>
      </c>
      <c r="H112" s="282" t="s">
        <v>66</v>
      </c>
      <c r="I112" s="282" t="s">
        <v>67</v>
      </c>
      <c r="J112" s="282" t="s">
        <v>64</v>
      </c>
      <c r="K112" s="282" t="s">
        <v>68</v>
      </c>
      <c r="L112" s="282" t="s">
        <v>69</v>
      </c>
      <c r="M112" s="282" t="s">
        <v>70</v>
      </c>
      <c r="N112" s="282" t="s">
        <v>71</v>
      </c>
      <c r="O112" s="282" t="s">
        <v>72</v>
      </c>
      <c r="P112" s="282" t="s">
        <v>73</v>
      </c>
      <c r="Q112" s="282" t="s">
        <v>74</v>
      </c>
      <c r="R112" s="282" t="s">
        <v>75</v>
      </c>
      <c r="S112" s="282" t="s">
        <v>76</v>
      </c>
      <c r="T112" s="282" t="s">
        <v>77</v>
      </c>
      <c r="U112" s="282" t="s">
        <v>78</v>
      </c>
      <c r="V112" s="1209"/>
    </row>
    <row r="113" spans="3:22" ht="24.75" customHeight="1" thickBot="1">
      <c r="C113" s="299" t="s">
        <v>38</v>
      </c>
      <c r="D113" s="300">
        <f>IF(C100&lt;&gt;0,C100,ObrazacUspjeh_Polugodište!D24)</f>
        <v>0</v>
      </c>
      <c r="E113" s="301">
        <f>IF(D100&lt;&gt;0,D100,ObrazacUspjeh_Polugodište!E24)</f>
        <v>0</v>
      </c>
      <c r="F113" s="301">
        <f>IF(E100&lt;&gt;0,E100,ObrazacUspjeh_Polugodište!F24)</f>
        <v>0</v>
      </c>
      <c r="G113" s="301">
        <f>E113+F113</f>
        <v>0</v>
      </c>
      <c r="H113" s="301">
        <f>ObrazacUspjeh_Izostanci!G68</f>
        <v>0</v>
      </c>
      <c r="I113" s="301">
        <f>ObrazacUspjeh_Izostanci!H68</f>
        <v>0</v>
      </c>
      <c r="J113" s="301">
        <f>H113+I113</f>
        <v>0</v>
      </c>
      <c r="K113" s="301">
        <f>ObrazacUspjeh_Izostanci!J68</f>
        <v>0</v>
      </c>
      <c r="L113" s="301">
        <f>ObrazacUspjeh_Izostanci!K68</f>
        <v>0</v>
      </c>
      <c r="M113" s="301">
        <f>ObrazacUspjeh_Izostanci!L68</f>
        <v>0</v>
      </c>
      <c r="N113" s="301">
        <f>ObrazacUspjeh_Izostanci!M68</f>
        <v>0</v>
      </c>
      <c r="O113" s="301">
        <f>ObrazacUspjeh_Izostanci!N68</f>
        <v>0</v>
      </c>
      <c r="P113" s="301">
        <f>ObrazacUspjeh_Izostanci!O68</f>
        <v>0</v>
      </c>
      <c r="Q113" s="301">
        <f>ObrazacUspjeh_Izostanci!P68</f>
        <v>0</v>
      </c>
      <c r="R113" s="301">
        <f>ObrazacUspjeh_Izostanci!Q68</f>
        <v>0</v>
      </c>
      <c r="S113" s="301">
        <f>ObrazacUspjeh_Izostanci!R68</f>
        <v>0</v>
      </c>
      <c r="T113" s="301">
        <f>ObrazacUspjeh_Izostanci!S68</f>
        <v>0</v>
      </c>
      <c r="U113" s="301">
        <f>ObrazacUspjeh_Izostanci!T68</f>
        <v>0</v>
      </c>
      <c r="V113" s="301">
        <f>ObrazacUspjeh_Izostanci!U68</f>
        <v>0</v>
      </c>
    </row>
    <row r="114" spans="3:22" ht="24.75" customHeight="1" thickBot="1">
      <c r="C114" s="302" t="s">
        <v>40</v>
      </c>
      <c r="D114" s="303">
        <f>IF(C101&lt;&gt;0,C101,ObrazacUspjeh_Polugodište!D25)</f>
        <v>0</v>
      </c>
      <c r="E114" s="288">
        <f>IF(D101&lt;&gt;0,D101,ObrazacUspjeh_Polugodište!E25)</f>
        <v>0</v>
      </c>
      <c r="F114" s="288">
        <f>IF(E101&lt;&gt;0,E101,ObrazacUspjeh_Polugodište!F25)</f>
        <v>0</v>
      </c>
      <c r="G114" s="288">
        <f>E114+F114</f>
        <v>0</v>
      </c>
      <c r="H114" s="288">
        <f>ObrazacUspjeh_Izostanci!G69</f>
        <v>0</v>
      </c>
      <c r="I114" s="288">
        <f>ObrazacUspjeh_Izostanci!H69</f>
        <v>0</v>
      </c>
      <c r="J114" s="288">
        <f>H114+I114</f>
        <v>0</v>
      </c>
      <c r="K114" s="288">
        <f>ObrazacUspjeh_Izostanci!J69</f>
        <v>0</v>
      </c>
      <c r="L114" s="288">
        <f>ObrazacUspjeh_Izostanci!K69</f>
        <v>0</v>
      </c>
      <c r="M114" s="288">
        <f>ObrazacUspjeh_Izostanci!L69</f>
        <v>0</v>
      </c>
      <c r="N114" s="288">
        <f>ObrazacUspjeh_Izostanci!M69</f>
        <v>0</v>
      </c>
      <c r="O114" s="288">
        <f>ObrazacUspjeh_Izostanci!N69</f>
        <v>0</v>
      </c>
      <c r="P114" s="288">
        <f>ObrazacUspjeh_Izostanci!O69</f>
        <v>0</v>
      </c>
      <c r="Q114" s="288">
        <f>ObrazacUspjeh_Izostanci!P69</f>
        <v>0</v>
      </c>
      <c r="R114" s="288">
        <f>ObrazacUspjeh_Izostanci!Q69</f>
        <v>0</v>
      </c>
      <c r="S114" s="288">
        <f>ObrazacUspjeh_Izostanci!R69</f>
        <v>0</v>
      </c>
      <c r="T114" s="288">
        <f>ObrazacUspjeh_Izostanci!S69</f>
        <v>0</v>
      </c>
      <c r="U114" s="288">
        <f>ObrazacUspjeh_Izostanci!T69</f>
        <v>0</v>
      </c>
      <c r="V114" s="288">
        <f>ObrazacUspjeh_Izostanci!U69</f>
        <v>0</v>
      </c>
    </row>
    <row r="115" spans="3:22" ht="24.75" customHeight="1" thickBot="1">
      <c r="C115" s="326" t="s">
        <v>42</v>
      </c>
      <c r="D115" s="327">
        <f>IF(C102&lt;&gt;0,C102,ObrazacUspjeh_Polugodište!D26)</f>
        <v>0</v>
      </c>
      <c r="E115" s="322">
        <f>IF(D102&lt;&gt;0,D102,ObrazacUspjeh_Polugodište!E26)</f>
        <v>0</v>
      </c>
      <c r="F115" s="322">
        <f>IF(E102&lt;&gt;0,E102,ObrazacUspjeh_Polugodište!F26)</f>
        <v>0</v>
      </c>
      <c r="G115" s="322">
        <f>E115+F115</f>
        <v>0</v>
      </c>
      <c r="H115" s="322">
        <f>ObrazacUspjeh_Izostanci!G70</f>
        <v>0</v>
      </c>
      <c r="I115" s="322">
        <f>ObrazacUspjeh_Izostanci!H70</f>
        <v>0</v>
      </c>
      <c r="J115" s="322">
        <f>H115+I115</f>
        <v>0</v>
      </c>
      <c r="K115" s="322">
        <f>ObrazacUspjeh_Izostanci!J70</f>
        <v>0</v>
      </c>
      <c r="L115" s="322">
        <f>ObrazacUspjeh_Izostanci!K70</f>
        <v>0</v>
      </c>
      <c r="M115" s="322">
        <f>ObrazacUspjeh_Izostanci!L70</f>
        <v>0</v>
      </c>
      <c r="N115" s="322">
        <f>ObrazacUspjeh_Izostanci!M70</f>
        <v>0</v>
      </c>
      <c r="O115" s="322">
        <f>ObrazacUspjeh_Izostanci!N70</f>
        <v>0</v>
      </c>
      <c r="P115" s="322">
        <f>ObrazacUspjeh_Izostanci!O70</f>
        <v>0</v>
      </c>
      <c r="Q115" s="322">
        <f>ObrazacUspjeh_Izostanci!P70</f>
        <v>0</v>
      </c>
      <c r="R115" s="322">
        <f>ObrazacUspjeh_Izostanci!Q70</f>
        <v>0</v>
      </c>
      <c r="S115" s="322">
        <f>ObrazacUspjeh_Izostanci!R70</f>
        <v>0</v>
      </c>
      <c r="T115" s="322">
        <f>ObrazacUspjeh_Izostanci!S70</f>
        <v>0</v>
      </c>
      <c r="U115" s="322">
        <f>ObrazacUspjeh_Izostanci!T70</f>
        <v>0</v>
      </c>
      <c r="V115" s="322">
        <f>ObrazacUspjeh_Izostanci!U70</f>
        <v>0</v>
      </c>
    </row>
    <row r="116" spans="3:22" ht="24.75" customHeight="1" thickBot="1" thickTop="1">
      <c r="C116" s="335" t="s">
        <v>98</v>
      </c>
      <c r="D116" s="336">
        <f>IF(C103&lt;&gt;0,C103,ObrazacUspjeh_Polugodište!D27)</f>
        <v>0</v>
      </c>
      <c r="E116" s="336">
        <f>IF(D103&lt;&gt;0,D103,ObrazacUspjeh_Polugodište!E27)</f>
        <v>0</v>
      </c>
      <c r="F116" s="336">
        <f>IF(E103&lt;&gt;0,E103,ObrazacUspjeh_Polugodište!F27)</f>
        <v>0</v>
      </c>
      <c r="G116" s="336">
        <f>E116+F116</f>
        <v>0</v>
      </c>
      <c r="H116" s="336">
        <f>SUM(H113:H115)</f>
        <v>0</v>
      </c>
      <c r="I116" s="336">
        <f>SUM(I113:I115)</f>
        <v>0</v>
      </c>
      <c r="J116" s="336">
        <f>H116+I116</f>
        <v>0</v>
      </c>
      <c r="K116" s="336">
        <f aca="true" t="shared" si="2" ref="K116:V116">SUM(K113:K115)</f>
        <v>0</v>
      </c>
      <c r="L116" s="336">
        <f t="shared" si="2"/>
        <v>0</v>
      </c>
      <c r="M116" s="336">
        <f t="shared" si="2"/>
        <v>0</v>
      </c>
      <c r="N116" s="336">
        <f t="shared" si="2"/>
        <v>0</v>
      </c>
      <c r="O116" s="336">
        <f t="shared" si="2"/>
        <v>0</v>
      </c>
      <c r="P116" s="336">
        <f t="shared" si="2"/>
        <v>0</v>
      </c>
      <c r="Q116" s="336">
        <f t="shared" si="2"/>
        <v>0</v>
      </c>
      <c r="R116" s="336">
        <f t="shared" si="2"/>
        <v>0</v>
      </c>
      <c r="S116" s="336">
        <f t="shared" si="2"/>
        <v>0</v>
      </c>
      <c r="T116" s="336">
        <f t="shared" si="2"/>
        <v>0</v>
      </c>
      <c r="U116" s="337">
        <f t="shared" si="2"/>
        <v>0</v>
      </c>
      <c r="V116" s="336">
        <f t="shared" si="2"/>
        <v>0</v>
      </c>
    </row>
    <row r="117" ht="15">
      <c r="C117" s="318" t="s">
        <v>119</v>
      </c>
    </row>
    <row r="121" ht="15">
      <c r="S121" s="3" t="s">
        <v>112</v>
      </c>
    </row>
    <row r="122" spans="17:21" ht="30" customHeight="1">
      <c r="Q122" s="1189" t="str">
        <f>Q37</f>
        <v>ime i prezime</v>
      </c>
      <c r="R122" s="1189"/>
      <c r="S122" s="1189"/>
      <c r="T122" s="1189"/>
      <c r="U122" s="1189"/>
    </row>
    <row r="123" spans="17:21" ht="30" customHeight="1">
      <c r="Q123" s="313"/>
      <c r="R123" s="313"/>
      <c r="S123" s="313"/>
      <c r="T123" s="313"/>
      <c r="U123" s="313"/>
    </row>
    <row r="124" spans="17:21" ht="30" customHeight="1">
      <c r="Q124" s="313"/>
      <c r="R124" s="313"/>
      <c r="S124" s="313"/>
      <c r="T124" s="313"/>
      <c r="U124" s="313"/>
    </row>
    <row r="125" spans="17:21" ht="30" customHeight="1">
      <c r="Q125" s="313"/>
      <c r="R125" s="313"/>
      <c r="S125" s="313"/>
      <c r="T125" s="313"/>
      <c r="U125" s="313"/>
    </row>
    <row r="129" spans="2:12" ht="24.75" customHeight="1">
      <c r="B129" s="1210">
        <f>B2</f>
        <v>0</v>
      </c>
      <c r="C129" s="1210"/>
      <c r="D129" s="1210"/>
      <c r="E129" s="1210"/>
      <c r="F129" s="1210"/>
      <c r="G129" s="1210"/>
      <c r="L129" s="283" t="s">
        <v>99</v>
      </c>
    </row>
    <row r="130" spans="2:12" ht="15.75">
      <c r="B130" s="1200" t="s">
        <v>109</v>
      </c>
      <c r="C130" s="1200"/>
      <c r="D130" s="1200"/>
      <c r="E130" s="1200"/>
      <c r="F130" s="1200"/>
      <c r="G130" s="1200"/>
      <c r="L130" s="284" t="s">
        <v>100</v>
      </c>
    </row>
    <row r="131" spans="2:5" ht="15">
      <c r="B131" s="3" t="s">
        <v>110</v>
      </c>
      <c r="C131" s="1199"/>
      <c r="D131" s="1199"/>
      <c r="E131" s="1199"/>
    </row>
    <row r="132" spans="2:24" ht="15">
      <c r="B132" s="3" t="s">
        <v>111</v>
      </c>
      <c r="C132" s="1199"/>
      <c r="D132" s="1199"/>
      <c r="E132" s="1199"/>
      <c r="F132" s="6"/>
      <c r="G132" s="6"/>
      <c r="H132" s="6"/>
      <c r="I132" s="6"/>
      <c r="J132" s="6"/>
      <c r="K132" s="6"/>
      <c r="L132" s="6"/>
      <c r="X132" s="6"/>
    </row>
    <row r="133" spans="8:16" ht="15.75">
      <c r="H133" s="6" t="s">
        <v>102</v>
      </c>
      <c r="I133" s="990" t="str">
        <f>I93</f>
        <v>KRAJU</v>
      </c>
      <c r="J133" s="990"/>
      <c r="K133" s="991" t="s">
        <v>3</v>
      </c>
      <c r="L133" s="991"/>
      <c r="M133" s="990" t="str">
        <f>M93</f>
        <v>2018/2019</v>
      </c>
      <c r="N133" s="990"/>
      <c r="O133" s="991" t="s">
        <v>4</v>
      </c>
      <c r="P133" s="991"/>
    </row>
    <row r="134" ht="15">
      <c r="L134" s="285"/>
    </row>
    <row r="135" spans="11:13" ht="15.75">
      <c r="K135" s="1190" t="s">
        <v>115</v>
      </c>
      <c r="L135" s="1190"/>
      <c r="M135" s="1190"/>
    </row>
    <row r="136" ht="15.75" thickBot="1">
      <c r="L136" s="286" t="s">
        <v>101</v>
      </c>
    </row>
    <row r="137" spans="2:24" ht="15">
      <c r="B137" s="1191" t="s">
        <v>8</v>
      </c>
      <c r="C137" s="1193" t="s">
        <v>9</v>
      </c>
      <c r="D137" s="1241" t="s">
        <v>10</v>
      </c>
      <c r="E137" s="1242"/>
      <c r="F137" s="1243"/>
      <c r="G137" s="1247" t="s">
        <v>11</v>
      </c>
      <c r="H137" s="1248"/>
      <c r="I137" s="1248"/>
      <c r="J137" s="1248"/>
      <c r="K137" s="1248"/>
      <c r="L137" s="1248"/>
      <c r="M137" s="1249"/>
      <c r="N137" s="1247" t="s">
        <v>12</v>
      </c>
      <c r="O137" s="1248"/>
      <c r="P137" s="1248"/>
      <c r="Q137" s="1248"/>
      <c r="R137" s="1248"/>
      <c r="S137" s="1248"/>
      <c r="T137" s="1248"/>
      <c r="U137" s="1249"/>
      <c r="V137" s="1241" t="s">
        <v>13</v>
      </c>
      <c r="W137" s="1243"/>
      <c r="X137" s="1193" t="s">
        <v>14</v>
      </c>
    </row>
    <row r="138" spans="2:24" ht="15">
      <c r="B138" s="1192"/>
      <c r="C138" s="1194"/>
      <c r="D138" s="1244"/>
      <c r="E138" s="1245"/>
      <c r="F138" s="1246"/>
      <c r="G138" s="1250" t="s">
        <v>20</v>
      </c>
      <c r="H138" s="1251"/>
      <c r="I138" s="1252" t="s">
        <v>21</v>
      </c>
      <c r="J138" s="1253"/>
      <c r="K138" s="1253"/>
      <c r="L138" s="1253"/>
      <c r="M138" s="1254"/>
      <c r="N138" s="1255" t="s">
        <v>20</v>
      </c>
      <c r="O138" s="1256"/>
      <c r="P138" s="1256"/>
      <c r="Q138" s="1256"/>
      <c r="R138" s="1256"/>
      <c r="S138" s="1257"/>
      <c r="T138" s="1258" t="s">
        <v>22</v>
      </c>
      <c r="U138" s="1259"/>
      <c r="V138" s="1244"/>
      <c r="W138" s="1246"/>
      <c r="X138" s="1194"/>
    </row>
    <row r="139" spans="2:24" ht="15.75" thickBot="1">
      <c r="B139" s="1239"/>
      <c r="C139" s="1240"/>
      <c r="D139" s="306" t="s">
        <v>24</v>
      </c>
      <c r="E139" s="307" t="s">
        <v>25</v>
      </c>
      <c r="F139" s="308" t="s">
        <v>26</v>
      </c>
      <c r="G139" s="309" t="s">
        <v>27</v>
      </c>
      <c r="H139" s="307" t="s">
        <v>28</v>
      </c>
      <c r="I139" s="306" t="s">
        <v>29</v>
      </c>
      <c r="J139" s="306" t="s">
        <v>30</v>
      </c>
      <c r="K139" s="307" t="s">
        <v>31</v>
      </c>
      <c r="L139" s="307" t="s">
        <v>26</v>
      </c>
      <c r="M139" s="308" t="s">
        <v>28</v>
      </c>
      <c r="N139" s="306" t="s">
        <v>32</v>
      </c>
      <c r="O139" s="306" t="s">
        <v>33</v>
      </c>
      <c r="P139" s="307" t="s">
        <v>34</v>
      </c>
      <c r="Q139" s="307" t="s">
        <v>35</v>
      </c>
      <c r="R139" s="307" t="s">
        <v>26</v>
      </c>
      <c r="S139" s="307" t="s">
        <v>28</v>
      </c>
      <c r="T139" s="306" t="s">
        <v>27</v>
      </c>
      <c r="U139" s="308" t="s">
        <v>28</v>
      </c>
      <c r="V139" s="306" t="s">
        <v>36</v>
      </c>
      <c r="W139" s="310" t="s">
        <v>28</v>
      </c>
      <c r="X139" s="1240"/>
    </row>
    <row r="140" spans="2:24" ht="27.75" customHeight="1" thickBot="1">
      <c r="B140" s="287" t="s">
        <v>38</v>
      </c>
      <c r="C140" s="288">
        <f aca="true" t="shared" si="3" ref="C140:E142">C13+C57+C100</f>
        <v>0</v>
      </c>
      <c r="D140" s="288">
        <f t="shared" si="3"/>
        <v>0</v>
      </c>
      <c r="E140" s="288">
        <f t="shared" si="3"/>
        <v>0</v>
      </c>
      <c r="F140" s="288">
        <f>D140+E140</f>
        <v>0</v>
      </c>
      <c r="G140" s="288">
        <f>G13+G57+G100</f>
        <v>0</v>
      </c>
      <c r="H140" s="289">
        <f>IF(F140&lt;&gt;0,PRODUCT(G140/F140,100),"")</f>
      </c>
      <c r="I140" s="288">
        <f aca="true" t="shared" si="4" ref="I140:K142">I13+I57+I100</f>
        <v>0</v>
      </c>
      <c r="J140" s="288">
        <f t="shared" si="4"/>
        <v>0</v>
      </c>
      <c r="K140" s="288">
        <f t="shared" si="4"/>
        <v>0</v>
      </c>
      <c r="L140" s="288">
        <f>SUM(I140:K140)</f>
        <v>0</v>
      </c>
      <c r="M140" s="290">
        <f>IF(F140&lt;&gt;0,PRODUCT(L140/F140,100),"")</f>
      </c>
      <c r="N140" s="288">
        <f aca="true" t="shared" si="5" ref="N140:Q142">N13+N57+N100</f>
        <v>0</v>
      </c>
      <c r="O140" s="288">
        <f t="shared" si="5"/>
        <v>0</v>
      </c>
      <c r="P140" s="288">
        <f t="shared" si="5"/>
        <v>0</v>
      </c>
      <c r="Q140" s="288">
        <f t="shared" si="5"/>
        <v>0</v>
      </c>
      <c r="R140" s="288">
        <f>SUM(N140:Q140)</f>
        <v>0</v>
      </c>
      <c r="S140" s="289">
        <f>IF(F140&lt;&gt;0,PRODUCT(R140/F140,100),"")</f>
      </c>
      <c r="T140" s="288">
        <f>T13+T57+T100</f>
        <v>0</v>
      </c>
      <c r="U140" s="288">
        <f>IF(F140&lt;&gt;0,PRODUCT(T140/F140,100),"")</f>
      </c>
      <c r="V140" s="288">
        <f>SUM(F140,-(R140+T140))</f>
        <v>0</v>
      </c>
      <c r="W140" s="288">
        <f>IF(F140&lt;&gt;0,PRODUCT(V140/F140,100),"")</f>
      </c>
      <c r="X140" s="291">
        <f>IF(F140&lt;&gt;0,SUM(N140*5,O140*4,P140*3,Q140*2,T140)/(F140-V140),"")</f>
      </c>
    </row>
    <row r="141" spans="2:24" ht="27.75" customHeight="1" thickBot="1">
      <c r="B141" s="287" t="s">
        <v>40</v>
      </c>
      <c r="C141" s="288">
        <f t="shared" si="3"/>
        <v>0</v>
      </c>
      <c r="D141" s="288">
        <f t="shared" si="3"/>
        <v>0</v>
      </c>
      <c r="E141" s="288">
        <f t="shared" si="3"/>
        <v>0</v>
      </c>
      <c r="F141" s="288">
        <f>D141+E141</f>
        <v>0</v>
      </c>
      <c r="G141" s="288">
        <f>G14+G58+G101</f>
        <v>0</v>
      </c>
      <c r="H141" s="289">
        <f>IF(F141&lt;&gt;0,PRODUCT(G141/F141,100),"")</f>
      </c>
      <c r="I141" s="288">
        <f t="shared" si="4"/>
        <v>0</v>
      </c>
      <c r="J141" s="288">
        <f t="shared" si="4"/>
        <v>0</v>
      </c>
      <c r="K141" s="288">
        <f t="shared" si="4"/>
        <v>0</v>
      </c>
      <c r="L141" s="288">
        <f>SUM(I141:K141)</f>
        <v>0</v>
      </c>
      <c r="M141" s="290">
        <f>IF(F141&lt;&gt;0,PRODUCT(L141/F141,100),"")</f>
      </c>
      <c r="N141" s="288">
        <f t="shared" si="5"/>
        <v>0</v>
      </c>
      <c r="O141" s="288">
        <f t="shared" si="5"/>
        <v>0</v>
      </c>
      <c r="P141" s="288">
        <f t="shared" si="5"/>
        <v>0</v>
      </c>
      <c r="Q141" s="288">
        <f t="shared" si="5"/>
        <v>0</v>
      </c>
      <c r="R141" s="288">
        <f>SUM(N141:Q141)</f>
        <v>0</v>
      </c>
      <c r="S141" s="289">
        <f>IF(F141&lt;&gt;0,PRODUCT(R141/F141,100),"")</f>
      </c>
      <c r="T141" s="288">
        <f>T14+T58+T101</f>
        <v>0</v>
      </c>
      <c r="U141" s="288">
        <f>IF(F141&lt;&gt;0,PRODUCT(T141/F141,100),"")</f>
      </c>
      <c r="V141" s="288">
        <f>SUM(F141,-(R141+T141))</f>
        <v>0</v>
      </c>
      <c r="W141" s="288">
        <f>IF(F141&lt;&gt;0,PRODUCT(V141/F141,100),"")</f>
      </c>
      <c r="X141" s="291">
        <f>IF(F141&lt;&gt;0,SUM(N141*5,O141*4,P141*3,Q141*2,T141)/(F141-V141),"")</f>
      </c>
    </row>
    <row r="142" spans="2:24" ht="27.75" customHeight="1" thickBot="1">
      <c r="B142" s="287" t="s">
        <v>42</v>
      </c>
      <c r="C142" s="288">
        <f t="shared" si="3"/>
        <v>0</v>
      </c>
      <c r="D142" s="288">
        <f t="shared" si="3"/>
        <v>0</v>
      </c>
      <c r="E142" s="288">
        <f t="shared" si="3"/>
        <v>0</v>
      </c>
      <c r="F142" s="288">
        <f>D142+E142</f>
        <v>0</v>
      </c>
      <c r="G142" s="288">
        <f>G15+G59+G102</f>
        <v>0</v>
      </c>
      <c r="H142" s="289">
        <f>IF(F142&lt;&gt;0,PRODUCT(G142/F142,100),"")</f>
      </c>
      <c r="I142" s="288">
        <f t="shared" si="4"/>
        <v>0</v>
      </c>
      <c r="J142" s="288">
        <f t="shared" si="4"/>
        <v>0</v>
      </c>
      <c r="K142" s="288">
        <f t="shared" si="4"/>
        <v>0</v>
      </c>
      <c r="L142" s="288">
        <f>SUM(I142:K142)</f>
        <v>0</v>
      </c>
      <c r="M142" s="290">
        <f>IF(F142&lt;&gt;0,PRODUCT(L142/F142,100),"")</f>
      </c>
      <c r="N142" s="288">
        <f t="shared" si="5"/>
        <v>0</v>
      </c>
      <c r="O142" s="288">
        <f t="shared" si="5"/>
        <v>0</v>
      </c>
      <c r="P142" s="288">
        <f t="shared" si="5"/>
        <v>0</v>
      </c>
      <c r="Q142" s="288">
        <f t="shared" si="5"/>
        <v>0</v>
      </c>
      <c r="R142" s="288">
        <f>SUM(N142:Q142)</f>
        <v>0</v>
      </c>
      <c r="S142" s="289">
        <f>IF(F142&lt;&gt;0,PRODUCT(R142/F142,100),"")</f>
      </c>
      <c r="T142" s="288">
        <f>T15+T59+T102</f>
        <v>0</v>
      </c>
      <c r="U142" s="288">
        <f>IF(F142&lt;&gt;0,PRODUCT(T142/F142,100),"")</f>
      </c>
      <c r="V142" s="288">
        <f>SUM(F142,-(R142+T142))</f>
        <v>0</v>
      </c>
      <c r="W142" s="288">
        <f>IF(F142&lt;&gt;0,PRODUCT(V142/F142,100),"")</f>
      </c>
      <c r="X142" s="291">
        <f>IF(F142&lt;&gt;0,SUM(N142*5,O142*4,P142*3,Q142*2,T142)/(F142-V142),"")</f>
      </c>
    </row>
    <row r="143" spans="2:24" ht="27.75" customHeight="1" thickBot="1">
      <c r="B143" s="292" t="s">
        <v>44</v>
      </c>
      <c r="C143" s="293">
        <f>C16+C60</f>
        <v>0</v>
      </c>
      <c r="D143" s="293">
        <f aca="true" t="shared" si="6" ref="D143:K143">D16+D60</f>
        <v>0</v>
      </c>
      <c r="E143" s="293">
        <f t="shared" si="6"/>
        <v>0</v>
      </c>
      <c r="F143" s="293">
        <f>D143+E143</f>
        <v>0</v>
      </c>
      <c r="G143" s="293">
        <f t="shared" si="6"/>
        <v>0</v>
      </c>
      <c r="H143" s="294">
        <f>IF(F143&lt;&gt;0,PRODUCT(G143/F143,100),"")</f>
      </c>
      <c r="I143" s="293">
        <f t="shared" si="6"/>
        <v>0</v>
      </c>
      <c r="J143" s="293">
        <f t="shared" si="6"/>
        <v>0</v>
      </c>
      <c r="K143" s="293">
        <f t="shared" si="6"/>
        <v>0</v>
      </c>
      <c r="L143" s="293">
        <f>SUM(I143:K143)</f>
        <v>0</v>
      </c>
      <c r="M143" s="295">
        <f>IF(F143&lt;&gt;0,PRODUCT(L143/F143,100),"")</f>
      </c>
      <c r="N143" s="293">
        <f>N16+N60</f>
        <v>0</v>
      </c>
      <c r="O143" s="293">
        <f>O16+O60</f>
        <v>0</v>
      </c>
      <c r="P143" s="293">
        <f>P16+P60</f>
        <v>0</v>
      </c>
      <c r="Q143" s="293">
        <f>Q16+Q60</f>
        <v>0</v>
      </c>
      <c r="R143" s="293">
        <f>SUM(N143:Q143)</f>
        <v>0</v>
      </c>
      <c r="S143" s="294">
        <f>IF(F143&lt;&gt;0,PRODUCT(R143/F143,100),"")</f>
      </c>
      <c r="T143" s="293">
        <f>T16+T60</f>
        <v>0</v>
      </c>
      <c r="U143" s="293">
        <f>IF(F143&lt;&gt;0,PRODUCT(T143/F143,100),"")</f>
      </c>
      <c r="V143" s="293">
        <f>V16+V60</f>
        <v>0</v>
      </c>
      <c r="W143" s="288">
        <f>IF(F143&lt;&gt;0,PRODUCT(V143/F143,100),"")</f>
      </c>
      <c r="X143" s="296">
        <f>IF(F143&lt;&gt;0,SUM(N143*5,O143*4,P143*3,Q143*2,T143)/(F143-V143),"")</f>
      </c>
    </row>
    <row r="144" spans="2:24" ht="27.75" customHeight="1" thickBot="1" thickTop="1">
      <c r="B144" s="328" t="s">
        <v>98</v>
      </c>
      <c r="C144" s="329">
        <f>SUM(C140:C143)</f>
        <v>0</v>
      </c>
      <c r="D144" s="329">
        <f>SUM(D140:D143)</f>
        <v>0</v>
      </c>
      <c r="E144" s="329">
        <f>SUM(E140:E143)</f>
        <v>0</v>
      </c>
      <c r="F144" s="329">
        <f>SUM(F140:F143)</f>
        <v>0</v>
      </c>
      <c r="G144" s="329">
        <f>SUM(G140:G143)</f>
        <v>0</v>
      </c>
      <c r="H144" s="332">
        <f>IF(F144&lt;&gt;0,PRODUCT(G144/F144,100),"")</f>
      </c>
      <c r="I144" s="329">
        <f>SUM(I140:I143)</f>
        <v>0</v>
      </c>
      <c r="J144" s="329">
        <f>SUM(J140:J143)</f>
        <v>0</v>
      </c>
      <c r="K144" s="329">
        <f>SUM(K140:K143)</f>
        <v>0</v>
      </c>
      <c r="L144" s="329">
        <f>SUM(I144:K144)</f>
        <v>0</v>
      </c>
      <c r="M144" s="333">
        <f>IF(F144&lt;&gt;0,PRODUCT(L144/F144,100),"")</f>
      </c>
      <c r="N144" s="329">
        <f>SUM(N140:N143)</f>
        <v>0</v>
      </c>
      <c r="O144" s="329">
        <f>SUM(O140:O143)</f>
        <v>0</v>
      </c>
      <c r="P144" s="329">
        <f>SUM(P140:P143)</f>
        <v>0</v>
      </c>
      <c r="Q144" s="329">
        <f>SUM(Q140:Q143)</f>
        <v>0</v>
      </c>
      <c r="R144" s="329">
        <f>SUM(N144:Q144)</f>
        <v>0</v>
      </c>
      <c r="S144" s="334">
        <f>IF(F144&lt;&gt;0,PRODUCT(R144/F144,100),"")</f>
      </c>
      <c r="T144" s="329">
        <f>SUM(T140:T143)</f>
        <v>0</v>
      </c>
      <c r="U144" s="334">
        <f>IF(F144&lt;&gt;0,PRODUCT(T144/F144,100),"")</f>
      </c>
      <c r="V144" s="329">
        <f>SUM(V140:V143)</f>
        <v>0</v>
      </c>
      <c r="W144" s="329">
        <f>IF(F144&lt;&gt;0,PRODUCT(V144/F144,100),"")</f>
      </c>
      <c r="X144" s="334">
        <f>IF(F144&lt;&gt;0,SUM(N144*5,O144*4,P144*3,Q144*2,T144)/(F144-V144),"")</f>
      </c>
    </row>
    <row r="145" ht="15">
      <c r="C145" s="318" t="s">
        <v>119</v>
      </c>
    </row>
    <row r="146" spans="9:12" ht="21">
      <c r="I146" s="297"/>
      <c r="L146" s="283" t="s">
        <v>99</v>
      </c>
    </row>
    <row r="147" spans="9:12" ht="15.75">
      <c r="I147" s="298"/>
      <c r="L147" s="284" t="s">
        <v>108</v>
      </c>
    </row>
    <row r="148" spans="8:16" ht="15.75">
      <c r="H148" s="6" t="s">
        <v>102</v>
      </c>
      <c r="I148" s="1190" t="str">
        <f>I133</f>
        <v>KRAJU</v>
      </c>
      <c r="J148" s="1190"/>
      <c r="K148" s="991" t="s">
        <v>3</v>
      </c>
      <c r="L148" s="991"/>
      <c r="M148" s="1190" t="str">
        <f>M133</f>
        <v>2018/2019</v>
      </c>
      <c r="N148" s="1190"/>
      <c r="O148" s="991" t="s">
        <v>4</v>
      </c>
      <c r="P148" s="991"/>
    </row>
    <row r="149" ht="15">
      <c r="L149" s="285"/>
    </row>
    <row r="150" spans="11:13" ht="15.75">
      <c r="K150" s="1190" t="str">
        <f>K135</f>
        <v>ZBIRNA</v>
      </c>
      <c r="L150" s="1190"/>
      <c r="M150" s="1190"/>
    </row>
    <row r="151" ht="15.75" thickBot="1">
      <c r="L151" s="286" t="s">
        <v>101</v>
      </c>
    </row>
    <row r="152" spans="3:22" ht="16.5" thickBot="1">
      <c r="C152" s="1191" t="s">
        <v>8</v>
      </c>
      <c r="D152" s="1193" t="s">
        <v>9</v>
      </c>
      <c r="E152" s="1186" t="s">
        <v>10</v>
      </c>
      <c r="F152" s="1187"/>
      <c r="G152" s="1188"/>
      <c r="H152" s="1186" t="s">
        <v>95</v>
      </c>
      <c r="I152" s="1187"/>
      <c r="J152" s="1188"/>
      <c r="K152" s="1186" t="s">
        <v>96</v>
      </c>
      <c r="L152" s="1187"/>
      <c r="M152" s="1187"/>
      <c r="N152" s="1187"/>
      <c r="O152" s="1188"/>
      <c r="P152" s="1186" t="s">
        <v>97</v>
      </c>
      <c r="Q152" s="1187"/>
      <c r="R152" s="1187"/>
      <c r="S152" s="1187"/>
      <c r="T152" s="1187"/>
      <c r="U152" s="1188"/>
      <c r="V152" s="942" t="s">
        <v>79</v>
      </c>
    </row>
    <row r="153" spans="3:22" ht="51.75" thickBot="1">
      <c r="C153" s="1192"/>
      <c r="D153" s="1194"/>
      <c r="E153" s="311" t="s">
        <v>24</v>
      </c>
      <c r="F153" s="311" t="s">
        <v>25</v>
      </c>
      <c r="G153" s="311" t="s">
        <v>64</v>
      </c>
      <c r="H153" s="312" t="s">
        <v>66</v>
      </c>
      <c r="I153" s="312" t="s">
        <v>67</v>
      </c>
      <c r="J153" s="312" t="s">
        <v>64</v>
      </c>
      <c r="K153" s="312" t="s">
        <v>68</v>
      </c>
      <c r="L153" s="312" t="s">
        <v>69</v>
      </c>
      <c r="M153" s="312" t="s">
        <v>70</v>
      </c>
      <c r="N153" s="312" t="s">
        <v>71</v>
      </c>
      <c r="O153" s="312" t="s">
        <v>72</v>
      </c>
      <c r="P153" s="312" t="s">
        <v>73</v>
      </c>
      <c r="Q153" s="312" t="s">
        <v>74</v>
      </c>
      <c r="R153" s="312" t="s">
        <v>75</v>
      </c>
      <c r="S153" s="312" t="s">
        <v>76</v>
      </c>
      <c r="T153" s="312" t="s">
        <v>77</v>
      </c>
      <c r="U153" s="312" t="s">
        <v>78</v>
      </c>
      <c r="V153" s="944"/>
    </row>
    <row r="154" spans="3:22" ht="27.75" customHeight="1" thickBot="1">
      <c r="C154" s="299" t="s">
        <v>38</v>
      </c>
      <c r="D154" s="300">
        <f>IF(C140&lt;&gt;0,C140,ObrazacUspjeh_Polugodište!D34)</f>
        <v>0</v>
      </c>
      <c r="E154" s="301">
        <f>IF(D140&lt;&gt;0,D140,ObrazacUspjeh_Polugodište!E34)</f>
        <v>0</v>
      </c>
      <c r="F154" s="301">
        <f>IF(E140&lt;&gt;0,E140,ObrazacUspjeh_Polugodište!F34)</f>
        <v>0</v>
      </c>
      <c r="G154" s="301">
        <f>E154+F154</f>
        <v>0</v>
      </c>
      <c r="H154" s="301">
        <f aca="true" t="shared" si="7" ref="H154:I156">H27+H71+H113</f>
        <v>0</v>
      </c>
      <c r="I154" s="301">
        <f t="shared" si="7"/>
        <v>0</v>
      </c>
      <c r="J154" s="301">
        <f>H154+I154</f>
        <v>0</v>
      </c>
      <c r="K154" s="301">
        <f aca="true" t="shared" si="8" ref="K154:V154">K27+K71+K113</f>
        <v>0</v>
      </c>
      <c r="L154" s="301">
        <f t="shared" si="8"/>
        <v>0</v>
      </c>
      <c r="M154" s="301">
        <f t="shared" si="8"/>
        <v>0</v>
      </c>
      <c r="N154" s="301">
        <f t="shared" si="8"/>
        <v>0</v>
      </c>
      <c r="O154" s="301">
        <f t="shared" si="8"/>
        <v>0</v>
      </c>
      <c r="P154" s="301">
        <f t="shared" si="8"/>
        <v>0</v>
      </c>
      <c r="Q154" s="301">
        <f t="shared" si="8"/>
        <v>0</v>
      </c>
      <c r="R154" s="301">
        <f t="shared" si="8"/>
        <v>0</v>
      </c>
      <c r="S154" s="301">
        <f t="shared" si="8"/>
        <v>0</v>
      </c>
      <c r="T154" s="301">
        <f t="shared" si="8"/>
        <v>0</v>
      </c>
      <c r="U154" s="301">
        <f t="shared" si="8"/>
        <v>0</v>
      </c>
      <c r="V154" s="301">
        <f t="shared" si="8"/>
        <v>0</v>
      </c>
    </row>
    <row r="155" spans="3:22" ht="27.75" customHeight="1" thickBot="1">
      <c r="C155" s="302" t="s">
        <v>40</v>
      </c>
      <c r="D155" s="303">
        <f>IF(C141&lt;&gt;0,C141,ObrazacUspjeh_Polugodište!D35)</f>
        <v>0</v>
      </c>
      <c r="E155" s="288">
        <f>IF(D141&lt;&gt;0,D141,ObrazacUspjeh_Polugodište!E35)</f>
        <v>0</v>
      </c>
      <c r="F155" s="288">
        <f>IF(E141&lt;&gt;0,E141,ObrazacUspjeh_Polugodište!F35)</f>
        <v>0</v>
      </c>
      <c r="G155" s="288">
        <f>E155+F155</f>
        <v>0</v>
      </c>
      <c r="H155" s="288">
        <f t="shared" si="7"/>
        <v>0</v>
      </c>
      <c r="I155" s="288">
        <f t="shared" si="7"/>
        <v>0</v>
      </c>
      <c r="J155" s="288">
        <f>H155+I155</f>
        <v>0</v>
      </c>
      <c r="K155" s="288">
        <f aca="true" t="shared" si="9" ref="K155:V155">K28+K72+K114</f>
        <v>0</v>
      </c>
      <c r="L155" s="288">
        <f t="shared" si="9"/>
        <v>0</v>
      </c>
      <c r="M155" s="288">
        <f t="shared" si="9"/>
        <v>0</v>
      </c>
      <c r="N155" s="288">
        <f t="shared" si="9"/>
        <v>0</v>
      </c>
      <c r="O155" s="288">
        <f t="shared" si="9"/>
        <v>0</v>
      </c>
      <c r="P155" s="288">
        <f t="shared" si="9"/>
        <v>0</v>
      </c>
      <c r="Q155" s="288">
        <f t="shared" si="9"/>
        <v>0</v>
      </c>
      <c r="R155" s="288">
        <f t="shared" si="9"/>
        <v>0</v>
      </c>
      <c r="S155" s="288">
        <f t="shared" si="9"/>
        <v>0</v>
      </c>
      <c r="T155" s="288">
        <f t="shared" si="9"/>
        <v>0</v>
      </c>
      <c r="U155" s="288">
        <f t="shared" si="9"/>
        <v>0</v>
      </c>
      <c r="V155" s="288">
        <f t="shared" si="9"/>
        <v>0</v>
      </c>
    </row>
    <row r="156" spans="3:22" ht="27.75" customHeight="1" thickBot="1">
      <c r="C156" s="302" t="s">
        <v>42</v>
      </c>
      <c r="D156" s="303">
        <f>IF(C142&lt;&gt;0,C142,ObrazacUspjeh_Polugodište!D36)</f>
        <v>0</v>
      </c>
      <c r="E156" s="288">
        <f>IF(D142&lt;&gt;0,D142,ObrazacUspjeh_Polugodište!E36)</f>
        <v>0</v>
      </c>
      <c r="F156" s="288">
        <f>IF(E142&lt;&gt;0,E142,ObrazacUspjeh_Polugodište!F36)</f>
        <v>0</v>
      </c>
      <c r="G156" s="288">
        <f>E156+F156</f>
        <v>0</v>
      </c>
      <c r="H156" s="288">
        <f t="shared" si="7"/>
        <v>0</v>
      </c>
      <c r="I156" s="288">
        <f t="shared" si="7"/>
        <v>0</v>
      </c>
      <c r="J156" s="288">
        <f>H156+I156</f>
        <v>0</v>
      </c>
      <c r="K156" s="288">
        <f aca="true" t="shared" si="10" ref="K156:V156">K29+K73+K115</f>
        <v>0</v>
      </c>
      <c r="L156" s="288">
        <f t="shared" si="10"/>
        <v>0</v>
      </c>
      <c r="M156" s="288">
        <f t="shared" si="10"/>
        <v>0</v>
      </c>
      <c r="N156" s="288">
        <f t="shared" si="10"/>
        <v>0</v>
      </c>
      <c r="O156" s="288">
        <f t="shared" si="10"/>
        <v>0</v>
      </c>
      <c r="P156" s="288">
        <f t="shared" si="10"/>
        <v>0</v>
      </c>
      <c r="Q156" s="288">
        <f t="shared" si="10"/>
        <v>0</v>
      </c>
      <c r="R156" s="288">
        <f t="shared" si="10"/>
        <v>0</v>
      </c>
      <c r="S156" s="288">
        <f t="shared" si="10"/>
        <v>0</v>
      </c>
      <c r="T156" s="288">
        <f t="shared" si="10"/>
        <v>0</v>
      </c>
      <c r="U156" s="288">
        <f t="shared" si="10"/>
        <v>0</v>
      </c>
      <c r="V156" s="288">
        <f t="shared" si="10"/>
        <v>0</v>
      </c>
    </row>
    <row r="157" spans="3:22" ht="27.75" customHeight="1" thickBot="1">
      <c r="C157" s="304" t="s">
        <v>44</v>
      </c>
      <c r="D157" s="305">
        <f>IF(C143&lt;&gt;0,C143,ObrazacUspjeh_Polugodište!D37)</f>
        <v>0</v>
      </c>
      <c r="E157" s="293">
        <f>IF(D143&lt;&gt;0,D143,ObrazacUspjeh_Polugodište!E37)</f>
        <v>0</v>
      </c>
      <c r="F157" s="293">
        <f>IF(E143&lt;&gt;0,E143,ObrazacUspjeh_Polugodište!F37)</f>
        <v>0</v>
      </c>
      <c r="G157" s="293">
        <f>E157+F157</f>
        <v>0</v>
      </c>
      <c r="H157" s="293">
        <f>H30+H74</f>
        <v>0</v>
      </c>
      <c r="I157" s="293">
        <f>I30+I74</f>
        <v>0</v>
      </c>
      <c r="J157" s="293">
        <f>H157+I157</f>
        <v>0</v>
      </c>
      <c r="K157" s="293">
        <f aca="true" t="shared" si="11" ref="K157:V157">K30+K74</f>
        <v>0</v>
      </c>
      <c r="L157" s="293">
        <f t="shared" si="11"/>
        <v>0</v>
      </c>
      <c r="M157" s="293">
        <f t="shared" si="11"/>
        <v>0</v>
      </c>
      <c r="N157" s="293">
        <f t="shared" si="11"/>
        <v>0</v>
      </c>
      <c r="O157" s="293">
        <f t="shared" si="11"/>
        <v>0</v>
      </c>
      <c r="P157" s="293">
        <f t="shared" si="11"/>
        <v>0</v>
      </c>
      <c r="Q157" s="293">
        <f t="shared" si="11"/>
        <v>0</v>
      </c>
      <c r="R157" s="293">
        <f t="shared" si="11"/>
        <v>0</v>
      </c>
      <c r="S157" s="293">
        <f t="shared" si="11"/>
        <v>0</v>
      </c>
      <c r="T157" s="293">
        <f t="shared" si="11"/>
        <v>0</v>
      </c>
      <c r="U157" s="293">
        <f t="shared" si="11"/>
        <v>0</v>
      </c>
      <c r="V157" s="293">
        <f t="shared" si="11"/>
        <v>0</v>
      </c>
    </row>
    <row r="158" spans="3:22" ht="27.75" customHeight="1" thickBot="1" thickTop="1">
      <c r="C158" s="328" t="s">
        <v>98</v>
      </c>
      <c r="D158" s="331">
        <f>IF(C144&lt;&gt;0,C144,ObrazacUspjeh_Polugodište!D38)</f>
        <v>0</v>
      </c>
      <c r="E158" s="329">
        <f>IF(D144&lt;&gt;0,D144,ObrazacUspjeh_Polugodište!E38)</f>
        <v>0</v>
      </c>
      <c r="F158" s="329">
        <f>IF(E144&lt;&gt;0,E144,ObrazacUspjeh_Polugodište!F38)</f>
        <v>0</v>
      </c>
      <c r="G158" s="329">
        <f>E158+F158</f>
        <v>0</v>
      </c>
      <c r="H158" s="329">
        <f>SUM(H154:H157)</f>
        <v>0</v>
      </c>
      <c r="I158" s="329">
        <f>SUM(I154:I157)</f>
        <v>0</v>
      </c>
      <c r="J158" s="329">
        <f>H158+I158</f>
        <v>0</v>
      </c>
      <c r="K158" s="329">
        <f aca="true" t="shared" si="12" ref="K158:V158">SUM(K154:K157)</f>
        <v>0</v>
      </c>
      <c r="L158" s="329">
        <f t="shared" si="12"/>
        <v>0</v>
      </c>
      <c r="M158" s="329">
        <f t="shared" si="12"/>
        <v>0</v>
      </c>
      <c r="N158" s="329">
        <f t="shared" si="12"/>
        <v>0</v>
      </c>
      <c r="O158" s="329">
        <f t="shared" si="12"/>
        <v>0</v>
      </c>
      <c r="P158" s="329">
        <f t="shared" si="12"/>
        <v>0</v>
      </c>
      <c r="Q158" s="329">
        <f t="shared" si="12"/>
        <v>0</v>
      </c>
      <c r="R158" s="329">
        <f t="shared" si="12"/>
        <v>0</v>
      </c>
      <c r="S158" s="329">
        <f t="shared" si="12"/>
        <v>0</v>
      </c>
      <c r="T158" s="329">
        <f t="shared" si="12"/>
        <v>0</v>
      </c>
      <c r="U158" s="330">
        <f t="shared" si="12"/>
        <v>0</v>
      </c>
      <c r="V158" s="329">
        <f t="shared" si="12"/>
        <v>0</v>
      </c>
    </row>
    <row r="159" ht="15">
      <c r="C159" s="318" t="s">
        <v>119</v>
      </c>
    </row>
    <row r="163" ht="15">
      <c r="S163" s="3" t="s">
        <v>112</v>
      </c>
    </row>
    <row r="164" spans="17:21" ht="32.25" customHeight="1">
      <c r="Q164" s="1189" t="s">
        <v>114</v>
      </c>
      <c r="R164" s="1189"/>
      <c r="S164" s="1189"/>
      <c r="T164" s="1189"/>
      <c r="U164" s="1189"/>
    </row>
    <row r="172" spans="8:15" ht="18.75">
      <c r="H172" s="1265" t="s">
        <v>116</v>
      </c>
      <c r="I172" s="1265"/>
      <c r="J172" s="1265"/>
      <c r="K172" s="1265"/>
      <c r="L172" s="1265"/>
      <c r="M172" s="1265"/>
      <c r="N172" s="1265"/>
      <c r="O172" s="1265"/>
    </row>
    <row r="174" spans="8:16" ht="15.75">
      <c r="H174" s="6" t="s">
        <v>102</v>
      </c>
      <c r="I174" s="1190" t="str">
        <f>I6</f>
        <v>KRAJU</v>
      </c>
      <c r="J174" s="1190"/>
      <c r="K174" s="991" t="s">
        <v>3</v>
      </c>
      <c r="L174" s="991"/>
      <c r="M174" s="1190" t="str">
        <f>M6</f>
        <v>2018/2019</v>
      </c>
      <c r="N174" s="1190"/>
      <c r="O174" s="991" t="s">
        <v>4</v>
      </c>
      <c r="P174" s="991"/>
    </row>
    <row r="176" spans="6:17" ht="15.75">
      <c r="F176" s="314"/>
      <c r="G176" s="314"/>
      <c r="H176" s="314"/>
      <c r="I176" s="314"/>
      <c r="J176" s="315"/>
      <c r="K176" s="315"/>
      <c r="L176" s="315"/>
      <c r="M176" s="315"/>
      <c r="N176" s="315"/>
      <c r="O176" s="315"/>
      <c r="P176" s="314"/>
      <c r="Q176" s="314"/>
    </row>
    <row r="177" spans="6:17" ht="15" customHeight="1">
      <c r="F177" s="314"/>
      <c r="G177" s="314"/>
      <c r="H177" s="314"/>
      <c r="I177" s="314"/>
      <c r="J177" s="315"/>
      <c r="K177" s="315"/>
      <c r="L177" s="315"/>
      <c r="M177" s="315"/>
      <c r="N177" s="315"/>
      <c r="O177" s="315"/>
      <c r="P177" s="314"/>
      <c r="Q177" s="314"/>
    </row>
    <row r="178" spans="6:17" ht="16.5" thickBot="1">
      <c r="F178" s="316"/>
      <c r="G178" s="314"/>
      <c r="H178" s="316"/>
      <c r="I178" s="314"/>
      <c r="J178" s="317"/>
      <c r="K178" s="317"/>
      <c r="L178" s="317"/>
      <c r="M178" s="317"/>
      <c r="N178" s="317"/>
      <c r="O178" s="314"/>
      <c r="P178" s="316"/>
      <c r="Q178" s="316"/>
    </row>
    <row r="179" spans="5:18" ht="15">
      <c r="E179" s="1279" t="s">
        <v>53</v>
      </c>
      <c r="F179" s="1280"/>
      <c r="G179" s="1270" t="s">
        <v>117</v>
      </c>
      <c r="H179" s="1260" t="s">
        <v>55</v>
      </c>
      <c r="I179" s="1260" t="s">
        <v>56</v>
      </c>
      <c r="J179" s="1273" t="s">
        <v>57</v>
      </c>
      <c r="K179" s="1273"/>
      <c r="L179" s="1273"/>
      <c r="M179" s="1273"/>
      <c r="N179" s="1273"/>
      <c r="O179" s="1273"/>
      <c r="P179" s="1260" t="s">
        <v>58</v>
      </c>
      <c r="Q179" s="1260" t="s">
        <v>59</v>
      </c>
      <c r="R179" s="1276" t="s">
        <v>28</v>
      </c>
    </row>
    <row r="180" spans="5:18" ht="33" customHeight="1">
      <c r="E180" s="1281"/>
      <c r="F180" s="1282"/>
      <c r="G180" s="1271"/>
      <c r="H180" s="1261"/>
      <c r="I180" s="1261"/>
      <c r="J180" s="1263" t="s">
        <v>60</v>
      </c>
      <c r="K180" s="1261" t="s">
        <v>61</v>
      </c>
      <c r="L180" s="1263" t="s">
        <v>62</v>
      </c>
      <c r="M180" s="1263" t="s">
        <v>63</v>
      </c>
      <c r="N180" s="1263" t="s">
        <v>64</v>
      </c>
      <c r="O180" s="1263" t="s">
        <v>28</v>
      </c>
      <c r="P180" s="1261"/>
      <c r="Q180" s="1261"/>
      <c r="R180" s="1277"/>
    </row>
    <row r="181" spans="5:18" ht="33" customHeight="1" thickBot="1">
      <c r="E181" s="1283"/>
      <c r="F181" s="1284"/>
      <c r="G181" s="1272"/>
      <c r="H181" s="1262"/>
      <c r="I181" s="1262"/>
      <c r="J181" s="1264"/>
      <c r="K181" s="1262"/>
      <c r="L181" s="1264"/>
      <c r="M181" s="1264"/>
      <c r="N181" s="1264"/>
      <c r="O181" s="1264"/>
      <c r="P181" s="1262"/>
      <c r="Q181" s="1262"/>
      <c r="R181" s="1278"/>
    </row>
    <row r="182" spans="5:18" ht="33" customHeight="1" thickTop="1">
      <c r="E182" s="1285"/>
      <c r="F182" s="1286"/>
      <c r="G182" s="354">
        <f>ObrazacUspjeh_Izostanci!E92</f>
        <v>0</v>
      </c>
      <c r="H182" s="320">
        <f>ObrazacUspjeh_Izostanci!F92</f>
        <v>0</v>
      </c>
      <c r="I182" s="320">
        <f>ObrazacUspjeh_Izostanci!G92</f>
        <v>0</v>
      </c>
      <c r="J182" s="320">
        <f>ObrazacUspjeh_Izostanci!H92</f>
        <v>0</v>
      </c>
      <c r="K182" s="320">
        <f>ObrazacUspjeh_Izostanci!I92</f>
        <v>0</v>
      </c>
      <c r="L182" s="320">
        <f>ObrazacUspjeh_Izostanci!J92</f>
        <v>0</v>
      </c>
      <c r="M182" s="320">
        <f>ObrazacUspjeh_Izostanci!K92</f>
        <v>0</v>
      </c>
      <c r="N182" s="207">
        <f>SUM(J182:M182)</f>
        <v>0</v>
      </c>
      <c r="O182" s="207">
        <f aca="true" t="shared" si="13" ref="O182:O187">IF(H182&lt;&gt;0,N182/H182*100,)</f>
        <v>0</v>
      </c>
      <c r="P182" s="320">
        <f>ObrazacUspjeh_Izostanci!N92</f>
        <v>0</v>
      </c>
      <c r="Q182" s="320">
        <f>ObrazacUspjeh_Izostanci!O92</f>
        <v>0</v>
      </c>
      <c r="R182" s="208">
        <f aca="true" t="shared" si="14" ref="R182:R187">IF(H182&lt;&gt;0,Q182/H182*100,)</f>
        <v>0</v>
      </c>
    </row>
    <row r="183" spans="5:18" ht="33" customHeight="1">
      <c r="E183" s="1287" t="s">
        <v>104</v>
      </c>
      <c r="F183" s="1288"/>
      <c r="G183" s="350">
        <f>ObrazacUspjeh_Izostanci!E99</f>
        <v>0</v>
      </c>
      <c r="H183" s="351">
        <f>ObrazacUspjeh_Izostanci!F99</f>
        <v>0</v>
      </c>
      <c r="I183" s="351">
        <f>ObrazacUspjeh_Izostanci!G99</f>
        <v>0</v>
      </c>
      <c r="J183" s="351">
        <f>ObrazacUspjeh_Izostanci!H99</f>
        <v>0</v>
      </c>
      <c r="K183" s="351">
        <f>ObrazacUspjeh_Izostanci!I99</f>
        <v>0</v>
      </c>
      <c r="L183" s="351">
        <f>ObrazacUspjeh_Izostanci!J99</f>
        <v>0</v>
      </c>
      <c r="M183" s="351">
        <f>ObrazacUspjeh_Izostanci!K99</f>
        <v>0</v>
      </c>
      <c r="N183" s="343">
        <f>SUM(J183:M183)</f>
        <v>0</v>
      </c>
      <c r="O183" s="343">
        <f t="shared" si="13"/>
        <v>0</v>
      </c>
      <c r="P183" s="351">
        <f>ObrazacUspjeh_Izostanci!N99</f>
        <v>0</v>
      </c>
      <c r="Q183" s="351">
        <f>ObrazacUspjeh_Izostanci!O99</f>
        <v>0</v>
      </c>
      <c r="R183" s="344">
        <f t="shared" si="14"/>
        <v>0</v>
      </c>
    </row>
    <row r="184" spans="5:18" ht="33" customHeight="1">
      <c r="E184" s="1266"/>
      <c r="F184" s="1267"/>
      <c r="G184" s="341"/>
      <c r="H184" s="342"/>
      <c r="I184" s="342"/>
      <c r="J184" s="342"/>
      <c r="K184" s="342"/>
      <c r="L184" s="342"/>
      <c r="M184" s="342"/>
      <c r="N184" s="343">
        <f>SUM(J184:M184)</f>
        <v>0</v>
      </c>
      <c r="O184" s="343">
        <f t="shared" si="13"/>
        <v>0</v>
      </c>
      <c r="P184" s="342"/>
      <c r="Q184" s="342"/>
      <c r="R184" s="344">
        <f t="shared" si="14"/>
        <v>0</v>
      </c>
    </row>
    <row r="185" spans="5:18" ht="33" customHeight="1">
      <c r="E185" s="1266"/>
      <c r="F185" s="1267"/>
      <c r="G185" s="341"/>
      <c r="H185" s="342"/>
      <c r="I185" s="342"/>
      <c r="J185" s="342"/>
      <c r="K185" s="342"/>
      <c r="L185" s="342"/>
      <c r="M185" s="342"/>
      <c r="N185" s="343">
        <f>SUM(J185:M185)</f>
        <v>0</v>
      </c>
      <c r="O185" s="343">
        <f t="shared" si="13"/>
        <v>0</v>
      </c>
      <c r="P185" s="342"/>
      <c r="Q185" s="342"/>
      <c r="R185" s="344">
        <f t="shared" si="14"/>
        <v>0</v>
      </c>
    </row>
    <row r="186" spans="5:18" ht="33" customHeight="1" thickBot="1">
      <c r="E186" s="1268" t="s">
        <v>105</v>
      </c>
      <c r="F186" s="1269"/>
      <c r="G186" s="352">
        <f>ObrazacUspjeh_Izostanci!E106</f>
        <v>0</v>
      </c>
      <c r="H186" s="353">
        <f>ObrazacUspjeh_Izostanci!F106</f>
        <v>0</v>
      </c>
      <c r="I186" s="353">
        <f>ObrazacUspjeh_Izostanci!G106</f>
        <v>0</v>
      </c>
      <c r="J186" s="353">
        <f>ObrazacUspjeh_Izostanci!H106</f>
        <v>0</v>
      </c>
      <c r="K186" s="353">
        <f>ObrazacUspjeh_Izostanci!I106</f>
        <v>0</v>
      </c>
      <c r="L186" s="353">
        <f>ObrazacUspjeh_Izostanci!J106</f>
        <v>0</v>
      </c>
      <c r="M186" s="353">
        <f>ObrazacUspjeh_Izostanci!K106</f>
        <v>0</v>
      </c>
      <c r="N186" s="345">
        <f>SUM(J186:M186)</f>
        <v>0</v>
      </c>
      <c r="O186" s="345">
        <f t="shared" si="13"/>
        <v>0</v>
      </c>
      <c r="P186" s="353">
        <f>ObrazacUspjeh_Izostanci!N106</f>
        <v>0</v>
      </c>
      <c r="Q186" s="353">
        <f>ObrazacUspjeh_Izostanci!O106</f>
        <v>0</v>
      </c>
      <c r="R186" s="346">
        <f t="shared" si="14"/>
        <v>0</v>
      </c>
    </row>
    <row r="187" spans="5:18" ht="29.25" customHeight="1" thickBot="1" thickTop="1">
      <c r="E187" s="1274" t="s">
        <v>48</v>
      </c>
      <c r="F187" s="1275"/>
      <c r="G187" s="347">
        <f>SUM(G182:G186)</f>
        <v>0</v>
      </c>
      <c r="H187" s="347">
        <f aca="true" t="shared" si="15" ref="H187:N187">SUM(H182:H186)</f>
        <v>0</v>
      </c>
      <c r="I187" s="347">
        <f t="shared" si="15"/>
        <v>0</v>
      </c>
      <c r="J187" s="347">
        <f t="shared" si="15"/>
        <v>0</v>
      </c>
      <c r="K187" s="347">
        <f t="shared" si="15"/>
        <v>0</v>
      </c>
      <c r="L187" s="347">
        <f t="shared" si="15"/>
        <v>0</v>
      </c>
      <c r="M187" s="347">
        <f t="shared" si="15"/>
        <v>0</v>
      </c>
      <c r="N187" s="347">
        <f t="shared" si="15"/>
        <v>0</v>
      </c>
      <c r="O187" s="348">
        <f t="shared" si="13"/>
        <v>0</v>
      </c>
      <c r="P187" s="348">
        <f>SUM(P182:P186)</f>
        <v>0</v>
      </c>
      <c r="Q187" s="348">
        <f>SUM(Q182:Q186)</f>
        <v>0</v>
      </c>
      <c r="R187" s="349">
        <f t="shared" si="14"/>
        <v>0</v>
      </c>
    </row>
    <row r="188" ht="15">
      <c r="G188" s="319" t="s">
        <v>118</v>
      </c>
    </row>
    <row r="190" ht="26.25" customHeight="1"/>
    <row r="191" ht="15">
      <c r="P191" s="3" t="s">
        <v>112</v>
      </c>
    </row>
    <row r="192" spans="14:18" ht="25.5" customHeight="1">
      <c r="N192" s="1189" t="str">
        <f>Q37</f>
        <v>ime i prezime</v>
      </c>
      <c r="O192" s="1189"/>
      <c r="P192" s="1189"/>
      <c r="Q192" s="1189"/>
      <c r="R192" s="1189"/>
    </row>
  </sheetData>
  <sheetProtection password="C078" sheet="1" selectLockedCells="1"/>
  <mergeCells count="158">
    <mergeCell ref="E187:F187"/>
    <mergeCell ref="O180:O181"/>
    <mergeCell ref="I174:J174"/>
    <mergeCell ref="K174:L174"/>
    <mergeCell ref="R179:R181"/>
    <mergeCell ref="N192:R192"/>
    <mergeCell ref="E179:F181"/>
    <mergeCell ref="E182:F182"/>
    <mergeCell ref="E183:F183"/>
    <mergeCell ref="E184:F184"/>
    <mergeCell ref="E185:F185"/>
    <mergeCell ref="E186:F186"/>
    <mergeCell ref="G179:G181"/>
    <mergeCell ref="H179:H181"/>
    <mergeCell ref="I179:I181"/>
    <mergeCell ref="J179:O179"/>
    <mergeCell ref="J180:J181"/>
    <mergeCell ref="K180:K181"/>
    <mergeCell ref="L180:L181"/>
    <mergeCell ref="P179:P181"/>
    <mergeCell ref="M180:M181"/>
    <mergeCell ref="N180:N181"/>
    <mergeCell ref="Q179:Q181"/>
    <mergeCell ref="P152:U152"/>
    <mergeCell ref="V152:V153"/>
    <mergeCell ref="Q164:U164"/>
    <mergeCell ref="M174:N174"/>
    <mergeCell ref="O174:P174"/>
    <mergeCell ref="H172:O172"/>
    <mergeCell ref="I148:J148"/>
    <mergeCell ref="K148:L148"/>
    <mergeCell ref="M148:N148"/>
    <mergeCell ref="O148:P148"/>
    <mergeCell ref="K150:M150"/>
    <mergeCell ref="C152:C153"/>
    <mergeCell ref="D152:D153"/>
    <mergeCell ref="E152:G152"/>
    <mergeCell ref="H152:J152"/>
    <mergeCell ref="K152:O152"/>
    <mergeCell ref="V137:W138"/>
    <mergeCell ref="X137:X139"/>
    <mergeCell ref="G138:H138"/>
    <mergeCell ref="I138:M138"/>
    <mergeCell ref="N138:S138"/>
    <mergeCell ref="T138:U138"/>
    <mergeCell ref="M133:N133"/>
    <mergeCell ref="O133:P133"/>
    <mergeCell ref="K135:M135"/>
    <mergeCell ref="B137:B139"/>
    <mergeCell ref="C137:C139"/>
    <mergeCell ref="D137:F138"/>
    <mergeCell ref="G137:M137"/>
    <mergeCell ref="N137:U137"/>
    <mergeCell ref="B129:G129"/>
    <mergeCell ref="B130:G130"/>
    <mergeCell ref="C131:E131"/>
    <mergeCell ref="C132:E132"/>
    <mergeCell ref="I133:J133"/>
    <mergeCell ref="K133:L133"/>
    <mergeCell ref="V10:W11"/>
    <mergeCell ref="G11:H11"/>
    <mergeCell ref="I11:M11"/>
    <mergeCell ref="N11:S11"/>
    <mergeCell ref="T11:U11"/>
    <mergeCell ref="C5:E5"/>
    <mergeCell ref="V54:W55"/>
    <mergeCell ref="X54:X56"/>
    <mergeCell ref="I65:J65"/>
    <mergeCell ref="K65:L65"/>
    <mergeCell ref="M65:N65"/>
    <mergeCell ref="O65:P65"/>
    <mergeCell ref="K52:M52"/>
    <mergeCell ref="B54:B56"/>
    <mergeCell ref="C54:C56"/>
    <mergeCell ref="D54:F55"/>
    <mergeCell ref="G54:M54"/>
    <mergeCell ref="N54:U54"/>
    <mergeCell ref="G55:H55"/>
    <mergeCell ref="I55:M55"/>
    <mergeCell ref="N55:S55"/>
    <mergeCell ref="T55:U55"/>
    <mergeCell ref="B46:G46"/>
    <mergeCell ref="B47:G47"/>
    <mergeCell ref="C48:E48"/>
    <mergeCell ref="I50:J50"/>
    <mergeCell ref="K50:L50"/>
    <mergeCell ref="M50:N50"/>
    <mergeCell ref="O50:P50"/>
    <mergeCell ref="C49:E49"/>
    <mergeCell ref="Q37:U37"/>
    <mergeCell ref="X10:X12"/>
    <mergeCell ref="E25:G25"/>
    <mergeCell ref="H25:J25"/>
    <mergeCell ref="K25:O25"/>
    <mergeCell ref="P25:U25"/>
    <mergeCell ref="I21:J21"/>
    <mergeCell ref="K21:L21"/>
    <mergeCell ref="B2:G2"/>
    <mergeCell ref="C25:C26"/>
    <mergeCell ref="D25:D26"/>
    <mergeCell ref="V25:V26"/>
    <mergeCell ref="D10:F11"/>
    <mergeCell ref="O6:P6"/>
    <mergeCell ref="O21:P21"/>
    <mergeCell ref="K23:M23"/>
    <mergeCell ref="B3:G3"/>
    <mergeCell ref="C4:E4"/>
    <mergeCell ref="B10:B12"/>
    <mergeCell ref="C10:C12"/>
    <mergeCell ref="G10:M10"/>
    <mergeCell ref="N10:U10"/>
    <mergeCell ref="I6:J6"/>
    <mergeCell ref="K6:L6"/>
    <mergeCell ref="K8:M8"/>
    <mergeCell ref="M21:N21"/>
    <mergeCell ref="M6:N6"/>
    <mergeCell ref="V69:V70"/>
    <mergeCell ref="B89:G89"/>
    <mergeCell ref="B90:G90"/>
    <mergeCell ref="C91:E91"/>
    <mergeCell ref="K67:M67"/>
    <mergeCell ref="C69:C70"/>
    <mergeCell ref="D69:D70"/>
    <mergeCell ref="E69:G69"/>
    <mergeCell ref="H69:J69"/>
    <mergeCell ref="B97:B99"/>
    <mergeCell ref="C97:C99"/>
    <mergeCell ref="D97:F98"/>
    <mergeCell ref="G97:M97"/>
    <mergeCell ref="N97:U97"/>
    <mergeCell ref="P69:U69"/>
    <mergeCell ref="K69:O69"/>
    <mergeCell ref="C92:E92"/>
    <mergeCell ref="Q81:U81"/>
    <mergeCell ref="G98:H98"/>
    <mergeCell ref="I98:M98"/>
    <mergeCell ref="N98:S98"/>
    <mergeCell ref="T98:U98"/>
    <mergeCell ref="I93:J93"/>
    <mergeCell ref="K93:L93"/>
    <mergeCell ref="M93:N93"/>
    <mergeCell ref="O93:P93"/>
    <mergeCell ref="K95:M95"/>
    <mergeCell ref="V97:W98"/>
    <mergeCell ref="P111:U111"/>
    <mergeCell ref="V111:V112"/>
    <mergeCell ref="I107:J107"/>
    <mergeCell ref="K107:L107"/>
    <mergeCell ref="X97:X99"/>
    <mergeCell ref="M107:N107"/>
    <mergeCell ref="O107:P107"/>
    <mergeCell ref="K109:M109"/>
    <mergeCell ref="Q122:U122"/>
    <mergeCell ref="C111:C112"/>
    <mergeCell ref="D111:D112"/>
    <mergeCell ref="E111:G111"/>
    <mergeCell ref="H111:J111"/>
    <mergeCell ref="K111:O111"/>
  </mergeCells>
  <dataValidations count="3">
    <dataValidation allowBlank="1" showInputMessage="1" showErrorMessage="1" promptTitle="školska godina" prompt="Izaberi školsku godinu" sqref="M6:N6 M21:N21 M50:N50 M65:N65 M93:N93 M107:N107 M148:N148 M174:N174"/>
    <dataValidation type="list" allowBlank="1" showInputMessage="1" showErrorMessage="1" sqref="K95 K52">
      <formula1>$Z$4:$Z$8</formula1>
    </dataValidation>
    <dataValidation type="list" allowBlank="1" showInputMessage="1" showErrorMessage="1" sqref="K8:M8 E182:E183 E186">
      <formula1>$Z$4:$Z$9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2" r:id="rId3"/>
  <ignoredErrors>
    <ignoredError sqref="H17 J154:J158 F140:F143 H140:H144 U144 O187" formula="1"/>
    <ignoredError sqref="G182:G186 M6 I6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selection activeCell="Q16" sqref="Q16"/>
    </sheetView>
  </sheetViews>
  <sheetFormatPr defaultColWidth="9.140625" defaultRowHeight="15"/>
  <sheetData>
    <row r="1" spans="1:3" ht="30">
      <c r="A1" s="3"/>
      <c r="B1" s="273" t="s">
        <v>6</v>
      </c>
      <c r="C1" s="3"/>
    </row>
    <row r="2" spans="1:3" ht="15">
      <c r="A2" s="3"/>
      <c r="B2" s="3"/>
      <c r="C2" s="3"/>
    </row>
    <row r="3" spans="1:3" ht="15">
      <c r="A3" s="3"/>
      <c r="B3" s="3">
        <v>1</v>
      </c>
      <c r="C3" s="3"/>
    </row>
    <row r="4" spans="1:3" ht="15">
      <c r="A4" s="3"/>
      <c r="B4" s="3">
        <v>2</v>
      </c>
      <c r="C4" s="3"/>
    </row>
    <row r="5" spans="1:3" ht="15">
      <c r="A5" s="3"/>
      <c r="B5" s="3">
        <v>3</v>
      </c>
      <c r="C5" s="3"/>
    </row>
    <row r="6" spans="1:3" ht="15">
      <c r="A6" s="3"/>
      <c r="B6" s="3">
        <v>4</v>
      </c>
      <c r="C6" s="3"/>
    </row>
    <row r="7" spans="1:3" ht="15">
      <c r="A7" s="3"/>
      <c r="B7" s="3">
        <v>5</v>
      </c>
      <c r="C7" s="3"/>
    </row>
    <row r="8" spans="1:3" ht="15">
      <c r="A8" s="3"/>
      <c r="B8" s="3">
        <v>6</v>
      </c>
      <c r="C8" s="3"/>
    </row>
    <row r="9" spans="1:3" ht="15">
      <c r="A9" s="3"/>
      <c r="B9" s="3">
        <v>7</v>
      </c>
      <c r="C9" s="3"/>
    </row>
    <row r="10" spans="1:3" ht="15">
      <c r="A10" s="3"/>
      <c r="B10" s="3">
        <v>8</v>
      </c>
      <c r="C10" s="3"/>
    </row>
    <row r="11" spans="1:3" ht="15">
      <c r="A11" s="3"/>
      <c r="B11" s="3">
        <v>9</v>
      </c>
      <c r="C11" s="3"/>
    </row>
    <row r="12" spans="1:3" ht="15">
      <c r="A12" s="3"/>
      <c r="B12" s="3">
        <v>10</v>
      </c>
      <c r="C12" s="3"/>
    </row>
    <row r="13" spans="1:3" ht="15">
      <c r="A13" s="3"/>
      <c r="B13" s="3">
        <v>11</v>
      </c>
      <c r="C13" s="3"/>
    </row>
    <row r="14" spans="1:3" ht="15">
      <c r="A14" s="3"/>
      <c r="B14" s="3">
        <v>12</v>
      </c>
      <c r="C14" s="3"/>
    </row>
    <row r="15" spans="1:3" ht="15">
      <c r="A15" s="3"/>
      <c r="B15" s="3">
        <v>13</v>
      </c>
      <c r="C15" s="3"/>
    </row>
    <row r="16" spans="1:3" ht="15">
      <c r="A16" s="3"/>
      <c r="B16" s="3">
        <v>14</v>
      </c>
      <c r="C16" s="3"/>
    </row>
    <row r="17" spans="1:3" ht="15">
      <c r="A17" s="3"/>
      <c r="B17" s="3">
        <v>15</v>
      </c>
      <c r="C17" s="3"/>
    </row>
    <row r="18" spans="1:3" ht="15">
      <c r="A18" s="3"/>
      <c r="B18" s="3">
        <v>16</v>
      </c>
      <c r="C18" s="3"/>
    </row>
    <row r="19" spans="1:3" ht="15">
      <c r="A19" s="3"/>
      <c r="B19" s="3">
        <v>17</v>
      </c>
      <c r="C19" s="3"/>
    </row>
    <row r="20" spans="1:3" ht="15">
      <c r="A20" s="3"/>
      <c r="B20" s="3">
        <v>18</v>
      </c>
      <c r="C20" s="3"/>
    </row>
    <row r="21" spans="1:3" ht="15">
      <c r="A21" s="3"/>
      <c r="B21" s="3">
        <v>19</v>
      </c>
      <c r="C21" s="3"/>
    </row>
    <row r="22" spans="1:3" ht="15">
      <c r="A22" s="3"/>
      <c r="B22" s="3">
        <v>20</v>
      </c>
      <c r="C22" s="3"/>
    </row>
    <row r="23" spans="1:3" ht="15">
      <c r="A23" s="3"/>
      <c r="B23" s="3">
        <v>21</v>
      </c>
      <c r="C23" s="3"/>
    </row>
    <row r="24" spans="1:3" ht="15">
      <c r="A24" s="3"/>
      <c r="B24" s="3">
        <v>22</v>
      </c>
      <c r="C24" s="3"/>
    </row>
    <row r="25" spans="1:3" ht="15">
      <c r="A25" s="3"/>
      <c r="B25" s="3">
        <v>23</v>
      </c>
      <c r="C25" s="3"/>
    </row>
    <row r="26" spans="1:3" ht="15">
      <c r="A26" s="3"/>
      <c r="B26" s="3">
        <v>24</v>
      </c>
      <c r="C26" s="3"/>
    </row>
    <row r="27" spans="1:3" ht="15">
      <c r="A27" s="3"/>
      <c r="B27" s="3">
        <v>25</v>
      </c>
      <c r="C27" s="3"/>
    </row>
    <row r="28" spans="1:3" ht="15">
      <c r="A28" s="3"/>
      <c r="B28" s="3">
        <v>26</v>
      </c>
      <c r="C28" s="3"/>
    </row>
    <row r="29" spans="1:3" ht="15">
      <c r="A29" s="3"/>
      <c r="B29" s="3">
        <v>27</v>
      </c>
      <c r="C29" s="3"/>
    </row>
    <row r="30" spans="1:3" ht="15">
      <c r="A30" s="3"/>
      <c r="B30" s="3">
        <v>28</v>
      </c>
      <c r="C30" s="3"/>
    </row>
    <row r="31" spans="1:3" ht="15">
      <c r="A31" s="3"/>
      <c r="B31" s="3">
        <v>29</v>
      </c>
      <c r="C31" s="3"/>
    </row>
    <row r="32" spans="1:3" ht="15">
      <c r="A32" s="3"/>
      <c r="B32" s="3">
        <v>30</v>
      </c>
      <c r="C32" s="3"/>
    </row>
    <row r="33" spans="1:3" ht="15">
      <c r="A33" s="3"/>
      <c r="B33" s="3">
        <v>31</v>
      </c>
      <c r="C33" s="3"/>
    </row>
    <row r="34" spans="1:3" ht="15">
      <c r="A34" s="3"/>
      <c r="B34" s="3">
        <v>32</v>
      </c>
      <c r="C34" s="3"/>
    </row>
    <row r="35" spans="1:3" ht="15">
      <c r="A35" s="3"/>
      <c r="B35" s="3">
        <v>33</v>
      </c>
      <c r="C35" s="3"/>
    </row>
    <row r="36" spans="1:3" ht="30">
      <c r="A36" s="3"/>
      <c r="B36" s="273" t="s">
        <v>6</v>
      </c>
      <c r="C36" s="3"/>
    </row>
    <row r="37" spans="1:3" ht="15">
      <c r="A37" s="3"/>
      <c r="B37" s="3">
        <v>1</v>
      </c>
      <c r="C37" s="3"/>
    </row>
    <row r="38" spans="1:3" ht="15">
      <c r="A38" s="3"/>
      <c r="B38" s="3">
        <v>2</v>
      </c>
      <c r="C38" s="3"/>
    </row>
    <row r="39" spans="1:3" ht="15">
      <c r="A39" s="3"/>
      <c r="B39" s="3">
        <v>3</v>
      </c>
      <c r="C39" s="3"/>
    </row>
    <row r="40" spans="1:3" ht="15">
      <c r="A40" s="3"/>
      <c r="B40" s="3">
        <v>4</v>
      </c>
      <c r="C40" s="3"/>
    </row>
    <row r="41" spans="1:3" ht="15">
      <c r="A41" s="3"/>
      <c r="B41" s="3">
        <v>5</v>
      </c>
      <c r="C41" s="3"/>
    </row>
    <row r="42" spans="1:3" ht="15">
      <c r="A42" s="3"/>
      <c r="B42" s="3">
        <v>6</v>
      </c>
      <c r="C42" s="3"/>
    </row>
    <row r="43" spans="1:3" ht="15">
      <c r="A43" s="3"/>
      <c r="B43" s="3">
        <v>7</v>
      </c>
      <c r="C43" s="3"/>
    </row>
    <row r="44" spans="1:3" ht="15">
      <c r="A44" s="3"/>
      <c r="B44" s="3">
        <v>8</v>
      </c>
      <c r="C44" s="3"/>
    </row>
    <row r="45" spans="1:3" ht="15">
      <c r="A45" s="3"/>
      <c r="B45" s="3">
        <v>9</v>
      </c>
      <c r="C45" s="3"/>
    </row>
    <row r="46" spans="1:3" ht="15">
      <c r="A46" s="3"/>
      <c r="B46" s="3">
        <v>10</v>
      </c>
      <c r="C46" s="3"/>
    </row>
    <row r="47" spans="1:3" ht="15">
      <c r="A47" s="3"/>
      <c r="B47" s="3">
        <v>11</v>
      </c>
      <c r="C47" s="3"/>
    </row>
    <row r="48" spans="1:3" ht="15">
      <c r="A48" s="3"/>
      <c r="B48" s="3">
        <v>12</v>
      </c>
      <c r="C48" s="3"/>
    </row>
    <row r="49" spans="1:3" ht="15">
      <c r="A49" s="3"/>
      <c r="B49" s="3">
        <v>13</v>
      </c>
      <c r="C49" s="3"/>
    </row>
    <row r="50" spans="1:3" ht="15">
      <c r="A50" s="3"/>
      <c r="B50" s="3">
        <v>14</v>
      </c>
      <c r="C50" s="3"/>
    </row>
    <row r="51" spans="1:3" ht="15">
      <c r="A51" s="3"/>
      <c r="B51" s="3">
        <v>15</v>
      </c>
      <c r="C51" s="3"/>
    </row>
    <row r="52" spans="1:3" ht="15">
      <c r="A52" s="3"/>
      <c r="B52" s="3">
        <v>16</v>
      </c>
      <c r="C52" s="3"/>
    </row>
    <row r="53" spans="1:3" ht="15">
      <c r="A53" s="3"/>
      <c r="B53" s="3">
        <v>17</v>
      </c>
      <c r="C53" s="3"/>
    </row>
    <row r="54" spans="1:3" ht="15">
      <c r="A54" s="3"/>
      <c r="B54" s="3">
        <v>18</v>
      </c>
      <c r="C54" s="3"/>
    </row>
    <row r="55" spans="1:3" ht="15">
      <c r="A55" s="3"/>
      <c r="B55" s="3">
        <v>19</v>
      </c>
      <c r="C55" s="3"/>
    </row>
    <row r="56" spans="1:3" ht="15">
      <c r="A56" s="3"/>
      <c r="B56" s="3">
        <v>20</v>
      </c>
      <c r="C56" s="3"/>
    </row>
    <row r="57" spans="1:3" ht="15">
      <c r="A57" s="3"/>
      <c r="B57" s="3">
        <v>21</v>
      </c>
      <c r="C57" s="3"/>
    </row>
    <row r="58" spans="1:3" ht="15">
      <c r="A58" s="3"/>
      <c r="B58" s="3">
        <v>22</v>
      </c>
      <c r="C58" s="3"/>
    </row>
    <row r="59" spans="1:3" ht="15">
      <c r="A59" s="3"/>
      <c r="B59" s="3">
        <v>23</v>
      </c>
      <c r="C59" s="3"/>
    </row>
    <row r="60" spans="1:3" ht="15">
      <c r="A60" s="3"/>
      <c r="B60" s="3">
        <v>24</v>
      </c>
      <c r="C60" s="3"/>
    </row>
    <row r="61" spans="1:3" ht="15">
      <c r="A61" s="3"/>
      <c r="B61" s="3">
        <v>25</v>
      </c>
      <c r="C61" s="3"/>
    </row>
    <row r="62" spans="1:3" ht="15">
      <c r="A62" s="3"/>
      <c r="B62" s="3">
        <v>26</v>
      </c>
      <c r="C62" s="3"/>
    </row>
    <row r="63" spans="1:3" ht="15">
      <c r="A63" s="3"/>
      <c r="B63" s="3">
        <v>27</v>
      </c>
      <c r="C63" s="3"/>
    </row>
    <row r="64" spans="1:3" ht="15">
      <c r="A64" s="3"/>
      <c r="B64" s="3">
        <v>28</v>
      </c>
      <c r="C64" s="3"/>
    </row>
    <row r="65" spans="1:3" ht="15">
      <c r="A65" s="3"/>
      <c r="B65" s="3">
        <v>29</v>
      </c>
      <c r="C65" s="3"/>
    </row>
    <row r="66" spans="1:3" ht="15">
      <c r="A66" s="3"/>
      <c r="B66" s="3">
        <v>30</v>
      </c>
      <c r="C66" s="3"/>
    </row>
    <row r="67" spans="1:3" ht="15">
      <c r="A67" s="3"/>
      <c r="B67" s="3">
        <v>31</v>
      </c>
      <c r="C67" s="3"/>
    </row>
    <row r="68" spans="1:3" ht="15">
      <c r="A68" s="3"/>
      <c r="B68" s="3">
        <v>32</v>
      </c>
      <c r="C68" s="3"/>
    </row>
    <row r="69" spans="1:3" ht="15">
      <c r="A69" s="3"/>
      <c r="B69" s="3">
        <v>33</v>
      </c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30">
      <c r="A81" s="3"/>
      <c r="B81" s="273" t="s">
        <v>6</v>
      </c>
      <c r="C81" s="3"/>
    </row>
    <row r="82" spans="1:3" ht="15">
      <c r="A82" s="3"/>
      <c r="B82" s="3">
        <v>1</v>
      </c>
      <c r="C82" s="3"/>
    </row>
    <row r="83" spans="1:3" ht="15">
      <c r="A83" s="3"/>
      <c r="B83" s="3">
        <v>2</v>
      </c>
      <c r="C83" s="3"/>
    </row>
    <row r="84" spans="1:3" ht="15">
      <c r="A84" s="3"/>
      <c r="B84" s="3">
        <v>3</v>
      </c>
      <c r="C84" s="3"/>
    </row>
    <row r="85" spans="1:3" ht="15">
      <c r="A85" s="3"/>
      <c r="B85" s="3">
        <v>4</v>
      </c>
      <c r="C85" s="3"/>
    </row>
    <row r="86" spans="1:3" ht="15">
      <c r="A86" s="3"/>
      <c r="B86" s="3">
        <v>5</v>
      </c>
      <c r="C86" s="3"/>
    </row>
    <row r="87" spans="1:3" ht="15">
      <c r="A87" s="3"/>
      <c r="B87" s="3">
        <v>6</v>
      </c>
      <c r="C87" s="3"/>
    </row>
    <row r="88" spans="1:3" ht="15">
      <c r="A88" s="3"/>
      <c r="B88" s="3">
        <v>7</v>
      </c>
      <c r="C88" s="3"/>
    </row>
    <row r="89" spans="1:3" ht="15">
      <c r="A89" s="3"/>
      <c r="B89" s="3">
        <v>8</v>
      </c>
      <c r="C89" s="3"/>
    </row>
    <row r="90" spans="1:3" ht="15">
      <c r="A90" s="3"/>
      <c r="B90" s="3">
        <v>9</v>
      </c>
      <c r="C90" s="3"/>
    </row>
    <row r="91" spans="1:3" ht="15">
      <c r="A91" s="3"/>
      <c r="B91" s="3">
        <v>10</v>
      </c>
      <c r="C91" s="3"/>
    </row>
    <row r="92" spans="1:3" ht="15">
      <c r="A92" s="3"/>
      <c r="B92" s="3">
        <v>11</v>
      </c>
      <c r="C92" s="3"/>
    </row>
    <row r="93" spans="1:3" ht="15">
      <c r="A93" s="3"/>
      <c r="B93" s="3">
        <v>12</v>
      </c>
      <c r="C93" s="3"/>
    </row>
    <row r="94" spans="1:3" ht="15">
      <c r="A94" s="3"/>
      <c r="B94" s="3">
        <v>13</v>
      </c>
      <c r="C94" s="3"/>
    </row>
    <row r="95" spans="1:3" ht="15">
      <c r="A95" s="3"/>
      <c r="B95" s="3">
        <v>14</v>
      </c>
      <c r="C95" s="3"/>
    </row>
    <row r="96" spans="1:3" ht="15">
      <c r="A96" s="3"/>
      <c r="B96" s="3">
        <v>15</v>
      </c>
      <c r="C96" s="3"/>
    </row>
    <row r="97" spans="1:3" ht="15">
      <c r="A97" s="3"/>
      <c r="B97" s="3">
        <v>16</v>
      </c>
      <c r="C97" s="3"/>
    </row>
    <row r="98" spans="1:3" ht="15">
      <c r="A98" s="3"/>
      <c r="B98" s="3">
        <v>17</v>
      </c>
      <c r="C98" s="3"/>
    </row>
    <row r="99" spans="1:3" ht="15">
      <c r="A99" s="3"/>
      <c r="B99" s="3">
        <v>18</v>
      </c>
      <c r="C99" s="3"/>
    </row>
    <row r="100" spans="1:3" ht="15">
      <c r="A100" s="3"/>
      <c r="B100" s="3">
        <v>19</v>
      </c>
      <c r="C100" s="3"/>
    </row>
    <row r="101" spans="1:3" ht="15">
      <c r="A101" s="3"/>
      <c r="B101" s="3">
        <v>20</v>
      </c>
      <c r="C101" s="3"/>
    </row>
    <row r="102" spans="1:3" ht="15">
      <c r="A102" s="3"/>
      <c r="B102" s="3">
        <v>21</v>
      </c>
      <c r="C102" s="3"/>
    </row>
    <row r="103" spans="1:3" ht="15">
      <c r="A103" s="3"/>
      <c r="B103" s="3">
        <v>22</v>
      </c>
      <c r="C103" s="3"/>
    </row>
    <row r="104" spans="1:3" ht="15">
      <c r="A104" s="3"/>
      <c r="B104" s="3">
        <v>23</v>
      </c>
      <c r="C104" s="3"/>
    </row>
    <row r="105" spans="1:3" ht="15">
      <c r="A105" s="3"/>
      <c r="B105" s="3">
        <v>24</v>
      </c>
      <c r="C105" s="3"/>
    </row>
    <row r="106" spans="1:3" ht="15">
      <c r="A106" s="3"/>
      <c r="B106" s="3">
        <v>25</v>
      </c>
      <c r="C106" s="3"/>
    </row>
    <row r="107" spans="1:3" ht="15">
      <c r="A107" s="3"/>
      <c r="B107" s="3">
        <v>26</v>
      </c>
      <c r="C107" s="3"/>
    </row>
    <row r="108" spans="1:3" ht="15">
      <c r="A108" s="3"/>
      <c r="B108" s="3">
        <v>27</v>
      </c>
      <c r="C108" s="3"/>
    </row>
    <row r="109" spans="1:3" ht="15">
      <c r="A109" s="3"/>
      <c r="B109" s="3">
        <v>28</v>
      </c>
      <c r="C109" s="3"/>
    </row>
    <row r="110" spans="1:3" ht="15">
      <c r="A110" s="3"/>
      <c r="B110" s="3">
        <v>29</v>
      </c>
      <c r="C110" s="3"/>
    </row>
    <row r="111" spans="1:3" ht="15">
      <c r="A111" s="3"/>
      <c r="B111" s="3">
        <v>30</v>
      </c>
      <c r="C111" s="3"/>
    </row>
    <row r="112" spans="1:3" ht="15">
      <c r="A112" s="3"/>
      <c r="B112" s="3">
        <v>31</v>
      </c>
      <c r="C112" s="3"/>
    </row>
    <row r="113" spans="1:3" ht="15">
      <c r="A113" s="3"/>
      <c r="B113" s="3">
        <v>32</v>
      </c>
      <c r="C113" s="3"/>
    </row>
    <row r="114" spans="1:3" ht="15">
      <c r="A114" s="3"/>
      <c r="B114" s="3">
        <v>33</v>
      </c>
      <c r="C114" s="3"/>
    </row>
    <row r="115" spans="1:3" ht="15">
      <c r="A115" s="3"/>
      <c r="B115" s="3"/>
      <c r="C115" s="3"/>
    </row>
    <row r="116" spans="1:3" ht="15">
      <c r="A116" s="3"/>
      <c r="B116" s="3"/>
      <c r="C116" s="3"/>
    </row>
    <row r="117" spans="1:3" ht="15">
      <c r="A117" s="3"/>
      <c r="B117" s="3"/>
      <c r="C117" s="3"/>
    </row>
    <row r="118" spans="1:3" ht="15">
      <c r="A118" s="3"/>
      <c r="B118" s="3"/>
      <c r="C118" s="3"/>
    </row>
    <row r="119" spans="1:3" ht="30">
      <c r="A119" s="3"/>
      <c r="B119" s="273" t="s">
        <v>6</v>
      </c>
      <c r="C119" s="3"/>
    </row>
    <row r="120" spans="1:3" ht="15">
      <c r="A120" s="3"/>
      <c r="B120" s="3">
        <v>1</v>
      </c>
      <c r="C120" s="3"/>
    </row>
    <row r="121" spans="1:3" ht="15">
      <c r="A121" s="3"/>
      <c r="B121" s="3">
        <v>2</v>
      </c>
      <c r="C121" s="3"/>
    </row>
    <row r="122" spans="1:3" ht="15">
      <c r="A122" s="3"/>
      <c r="B122" s="3">
        <v>3</v>
      </c>
      <c r="C122" s="3"/>
    </row>
    <row r="123" spans="1:3" ht="15">
      <c r="A123" s="3"/>
      <c r="B123" s="3">
        <v>4</v>
      </c>
      <c r="C123" s="3"/>
    </row>
    <row r="124" spans="1:3" ht="15">
      <c r="A124" s="3"/>
      <c r="B124" s="3">
        <v>5</v>
      </c>
      <c r="C124" s="3"/>
    </row>
    <row r="125" spans="1:3" ht="15">
      <c r="A125" s="3"/>
      <c r="B125" s="3">
        <v>6</v>
      </c>
      <c r="C125" s="3"/>
    </row>
    <row r="126" spans="1:3" ht="15">
      <c r="A126" s="3"/>
      <c r="B126" s="3">
        <v>7</v>
      </c>
      <c r="C126" s="3"/>
    </row>
    <row r="127" spans="1:3" ht="15">
      <c r="A127" s="3"/>
      <c r="B127" s="3">
        <v>8</v>
      </c>
      <c r="C127" s="3"/>
    </row>
    <row r="128" spans="1:3" ht="15">
      <c r="A128" s="3"/>
      <c r="B128" s="3">
        <v>9</v>
      </c>
      <c r="C128" s="3"/>
    </row>
    <row r="129" spans="1:3" ht="15">
      <c r="A129" s="3"/>
      <c r="B129" s="3">
        <v>10</v>
      </c>
      <c r="C129" s="3"/>
    </row>
    <row r="130" spans="1:3" ht="15">
      <c r="A130" s="3"/>
      <c r="B130" s="3">
        <v>11</v>
      </c>
      <c r="C130" s="3"/>
    </row>
    <row r="131" spans="1:3" ht="15">
      <c r="A131" s="3"/>
      <c r="B131" s="3">
        <v>12</v>
      </c>
      <c r="C131" s="3"/>
    </row>
    <row r="132" spans="1:3" ht="15">
      <c r="A132" s="3"/>
      <c r="B132" s="3">
        <v>13</v>
      </c>
      <c r="C132" s="3"/>
    </row>
    <row r="133" spans="1:3" ht="15">
      <c r="A133" s="3"/>
      <c r="B133" s="3">
        <v>14</v>
      </c>
      <c r="C133" s="3"/>
    </row>
    <row r="134" spans="1:3" ht="15">
      <c r="A134" s="3"/>
      <c r="B134" s="3">
        <v>15</v>
      </c>
      <c r="C134" s="3"/>
    </row>
    <row r="135" spans="1:3" ht="15">
      <c r="A135" s="3"/>
      <c r="B135" s="3">
        <v>16</v>
      </c>
      <c r="C135" s="3"/>
    </row>
    <row r="136" spans="1:3" ht="15">
      <c r="A136" s="3"/>
      <c r="B136" s="3">
        <v>17</v>
      </c>
      <c r="C136" s="3"/>
    </row>
    <row r="137" spans="1:3" ht="15">
      <c r="A137" s="3"/>
      <c r="B137" s="3">
        <v>18</v>
      </c>
      <c r="C137" s="3"/>
    </row>
    <row r="138" spans="1:3" ht="15">
      <c r="A138" s="3"/>
      <c r="B138" s="3">
        <v>19</v>
      </c>
      <c r="C138" s="3"/>
    </row>
    <row r="139" spans="1:3" ht="15">
      <c r="A139" s="3"/>
      <c r="B139" s="3">
        <v>20</v>
      </c>
      <c r="C139" s="3"/>
    </row>
    <row r="140" spans="1:3" ht="15">
      <c r="A140" s="3"/>
      <c r="B140" s="3">
        <v>21</v>
      </c>
      <c r="C140" s="3"/>
    </row>
    <row r="141" spans="1:3" ht="15">
      <c r="A141" s="3"/>
      <c r="B141" s="3">
        <v>22</v>
      </c>
      <c r="C141" s="3"/>
    </row>
    <row r="142" spans="1:3" ht="15">
      <c r="A142" s="3"/>
      <c r="B142" s="3">
        <v>23</v>
      </c>
      <c r="C142" s="3"/>
    </row>
    <row r="143" spans="1:3" ht="15">
      <c r="A143" s="3"/>
      <c r="B143" s="3">
        <v>24</v>
      </c>
      <c r="C143" s="3"/>
    </row>
    <row r="144" spans="1:3" ht="15">
      <c r="A144" s="3"/>
      <c r="B144" s="3">
        <v>25</v>
      </c>
      <c r="C144" s="3"/>
    </row>
    <row r="145" spans="1:3" ht="15">
      <c r="A145" s="3"/>
      <c r="B145" s="3">
        <v>26</v>
      </c>
      <c r="C145" s="3"/>
    </row>
    <row r="146" spans="1:3" ht="15">
      <c r="A146" s="3"/>
      <c r="B146" s="3">
        <v>27</v>
      </c>
      <c r="C146" s="3"/>
    </row>
    <row r="147" spans="1:3" ht="15">
      <c r="A147" s="3"/>
      <c r="B147" s="3">
        <v>28</v>
      </c>
      <c r="C147" s="3"/>
    </row>
    <row r="148" spans="1:3" ht="15">
      <c r="A148" s="3"/>
      <c r="B148" s="3">
        <v>29</v>
      </c>
      <c r="C148" s="3"/>
    </row>
    <row r="149" spans="1:3" ht="15">
      <c r="A149" s="3"/>
      <c r="B149" s="3">
        <v>30</v>
      </c>
      <c r="C149" s="3"/>
    </row>
    <row r="150" spans="1:3" ht="15">
      <c r="A150" s="3"/>
      <c r="B150" s="3">
        <v>31</v>
      </c>
      <c r="C150" s="3"/>
    </row>
    <row r="151" spans="1:3" ht="15">
      <c r="A151" s="3"/>
      <c r="B151" s="3">
        <v>32</v>
      </c>
      <c r="C151" s="3"/>
    </row>
    <row r="152" spans="1:3" ht="15">
      <c r="A152" s="3"/>
      <c r="B152" s="3">
        <v>33</v>
      </c>
      <c r="C152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</dc:creator>
  <cp:keywords/>
  <dc:description/>
  <cp:lastModifiedBy>Josip</cp:lastModifiedBy>
  <cp:lastPrinted>2019-01-14T11:27:55Z</cp:lastPrinted>
  <dcterms:created xsi:type="dcterms:W3CDTF">2017-09-11T07:13:28Z</dcterms:created>
  <dcterms:modified xsi:type="dcterms:W3CDTF">2019-01-14T12:55:39Z</dcterms:modified>
  <cp:category/>
  <cp:version/>
  <cp:contentType/>
  <cp:contentStatus/>
</cp:coreProperties>
</file>